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sem" sheetId="1" r:id="rId1"/>
    <sheet name="1sem" sheetId="2" r:id="rId2"/>
    <sheet name="2sem prev year" sheetId="3" r:id="rId3"/>
    <sheet name="1sem prev year" sheetId="4" r:id="rId4"/>
  </sheets>
  <definedNames>
    <definedName name="maxact21">'1sem'!$AI$28</definedName>
    <definedName name="maxact22">'2sem prev year'!$AI$21</definedName>
    <definedName name="maxact23">'1sem prev year'!$AI$22</definedName>
    <definedName name="maxact24">'2sem'!$AI$25</definedName>
    <definedName name="maxact31">'1sem'!$AI$52</definedName>
    <definedName name="maxact32">'2sem prev year'!$AI$45</definedName>
    <definedName name="maxact33">'1sem prev year'!$AI$46</definedName>
    <definedName name="maxact34">'2sem'!$AI$49</definedName>
  </definedNames>
  <calcPr fullCalcOnLoad="1"/>
</workbook>
</file>

<file path=xl/sharedStrings.xml><?xml version="1.0" encoding="utf-8"?>
<sst xmlns="http://schemas.openxmlformats.org/spreadsheetml/2006/main" count="445" uniqueCount="71">
  <si>
    <t>No</t>
  </si>
  <si>
    <t>Name</t>
  </si>
  <si>
    <t>Minor tests</t>
  </si>
  <si>
    <t>Mean</t>
  </si>
  <si>
    <t>Major tests</t>
  </si>
  <si>
    <t>Activity(pts)</t>
  </si>
  <si>
    <r>
      <rPr>
        <sz val="10"/>
        <rFont val="Arial"/>
        <family val="2"/>
      </rPr>
      <t>Mean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semester</t>
    </r>
  </si>
  <si>
    <r>
      <rPr>
        <sz val="10"/>
        <rFont val="Arial"/>
        <family val="2"/>
      </rPr>
      <t>Mean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</t>
    </r>
  </si>
  <si>
    <t>Mean final</t>
  </si>
  <si>
    <t>IB grade</t>
  </si>
  <si>
    <t>Polish grade</t>
  </si>
  <si>
    <t>Grade 7</t>
  </si>
  <si>
    <t>Absence</t>
  </si>
  <si>
    <t>Absence n/e</t>
  </si>
  <si>
    <t>1IB</t>
  </si>
  <si>
    <t>Test: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</si>
  <si>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</si>
  <si>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</si>
  <si>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</si>
  <si>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</si>
  <si>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</si>
  <si>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</si>
  <si>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</si>
  <si>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</si>
  <si>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</si>
  <si>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</si>
  <si>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</si>
  <si>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</si>
  <si>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</si>
  <si>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</si>
  <si>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</si>
  <si>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</si>
  <si>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</si>
  <si>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</si>
  <si>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</si>
  <si>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</si>
  <si>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</si>
  <si>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Max act:</t>
  </si>
  <si>
    <t xml:space="preserve">Mean </t>
  </si>
  <si>
    <t xml:space="preserve">No. of lessons: </t>
  </si>
  <si>
    <t>2sem</t>
  </si>
  <si>
    <t>Date:</t>
  </si>
  <si>
    <t>16.04</t>
  </si>
  <si>
    <t>21.04</t>
  </si>
  <si>
    <t>10.03</t>
  </si>
  <si>
    <t>19.05</t>
  </si>
  <si>
    <t>7.06</t>
  </si>
  <si>
    <t>2IB</t>
  </si>
  <si>
    <t>5.02</t>
  </si>
  <si>
    <t>8.02</t>
  </si>
  <si>
    <t>19.03</t>
  </si>
  <si>
    <t>Mean 1st sem</t>
  </si>
  <si>
    <t>Mean:</t>
  </si>
  <si>
    <t>1sem</t>
  </si>
  <si>
    <t>11.09</t>
  </si>
  <si>
    <t>28.09</t>
  </si>
  <si>
    <t>1.12</t>
  </si>
  <si>
    <t>2.10</t>
  </si>
  <si>
    <t>14.09</t>
  </si>
  <si>
    <t>5.10</t>
  </si>
  <si>
    <t>Mean 1</t>
  </si>
  <si>
    <t>Mean 2</t>
  </si>
  <si>
    <t>Mean 3</t>
  </si>
  <si>
    <t>Formula</t>
  </si>
  <si>
    <t>Predicted Grade</t>
  </si>
  <si>
    <t>4.09</t>
  </si>
  <si>
    <t>9.10</t>
  </si>
  <si>
    <t>11.12</t>
  </si>
  <si>
    <t>16.09</t>
  </si>
  <si>
    <t>15.12</t>
  </si>
  <si>
    <t>18.12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</si>
</sst>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DD/MM/YYYY"/>
    <numFmt numFmtId="168" formatCode="D/MM/YYYY"/>
  </numFmts>
  <fonts count="7">
    <font>
      <sz val="10"/>
      <name val="Arial"/>
      <family val="2"/>
    </font>
    <font>
      <sz val="10"/>
      <name val="Arial CE"/>
      <family val="2"/>
    </font>
    <font>
      <sz val="10"/>
      <name val="Mang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 applyProtection="1">
      <alignment horizontal="center"/>
      <protection locked="0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 applyProtection="1">
      <alignment horizontal="left"/>
      <protection/>
    </xf>
    <xf numFmtId="164" fontId="0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 locked="0"/>
    </xf>
    <xf numFmtId="164" fontId="0" fillId="0" borderId="2" xfId="0" applyFont="1" applyBorder="1" applyAlignment="1">
      <alignment horizontal="center"/>
    </xf>
    <xf numFmtId="164" fontId="1" fillId="0" borderId="3" xfId="0" applyFont="1" applyBorder="1" applyAlignment="1" applyProtection="1">
      <alignment horizontal="center"/>
      <protection locked="0"/>
    </xf>
    <xf numFmtId="165" fontId="0" fillId="2" borderId="2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center"/>
      <protection locked="0"/>
    </xf>
    <xf numFmtId="165" fontId="0" fillId="2" borderId="2" xfId="0" applyNumberFormat="1" applyFont="1" applyFill="1" applyBorder="1" applyAlignment="1" applyProtection="1">
      <alignment horizontal="center"/>
      <protection/>
    </xf>
    <xf numFmtId="165" fontId="0" fillId="0" borderId="2" xfId="0" applyNumberFormat="1" applyFont="1" applyBorder="1" applyAlignment="1" applyProtection="1">
      <alignment horizontal="center"/>
      <protection/>
    </xf>
    <xf numFmtId="166" fontId="0" fillId="3" borderId="2" xfId="0" applyNumberFormat="1" applyFont="1" applyFill="1" applyBorder="1" applyAlignment="1" applyProtection="1">
      <alignment horizontal="center"/>
      <protection/>
    </xf>
    <xf numFmtId="164" fontId="4" fillId="0" borderId="3" xfId="0" applyFont="1" applyBorder="1" applyAlignment="1">
      <alignment horizontal="center"/>
    </xf>
    <xf numFmtId="164" fontId="0" fillId="0" borderId="2" xfId="0" applyBorder="1" applyAlignment="1" applyProtection="1">
      <alignment horizontal="center"/>
      <protection locked="0"/>
    </xf>
    <xf numFmtId="164" fontId="0" fillId="0" borderId="3" xfId="0" applyFont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4" fontId="0" fillId="0" borderId="4" xfId="0" applyFont="1" applyBorder="1" applyAlignment="1" applyProtection="1">
      <alignment horizontal="center"/>
      <protection locked="0"/>
    </xf>
    <xf numFmtId="165" fontId="0" fillId="2" borderId="3" xfId="0" applyNumberFormat="1" applyFont="1" applyFill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 horizontal="center"/>
      <protection/>
    </xf>
    <xf numFmtId="166" fontId="0" fillId="3" borderId="3" xfId="0" applyNumberFormat="1" applyFont="1" applyFill="1" applyBorder="1" applyAlignment="1" applyProtection="1">
      <alignment horizontal="center"/>
      <protection/>
    </xf>
    <xf numFmtId="164" fontId="0" fillId="0" borderId="3" xfId="0" applyBorder="1" applyAlignment="1" applyProtection="1">
      <alignment horizontal="center"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4" xfId="0" applyBorder="1" applyAlignment="1">
      <alignment horizontal="center"/>
    </xf>
    <xf numFmtId="164" fontId="0" fillId="0" borderId="6" xfId="0" applyFont="1" applyBorder="1" applyAlignment="1" applyProtection="1">
      <alignment horizontal="center"/>
      <protection locked="0"/>
    </xf>
    <xf numFmtId="164" fontId="0" fillId="0" borderId="3" xfId="0" applyBorder="1" applyAlignment="1">
      <alignment/>
    </xf>
    <xf numFmtId="164" fontId="5" fillId="0" borderId="3" xfId="0" applyFon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/>
    </xf>
    <xf numFmtId="164" fontId="0" fillId="0" borderId="7" xfId="0" applyFont="1" applyBorder="1" applyAlignment="1" applyProtection="1">
      <alignment horizontal="center"/>
      <protection locked="0"/>
    </xf>
    <xf numFmtId="164" fontId="0" fillId="0" borderId="8" xfId="0" applyFont="1" applyBorder="1" applyAlignment="1" applyProtection="1">
      <alignment horizontal="center"/>
      <protection locked="0"/>
    </xf>
    <xf numFmtId="164" fontId="0" fillId="0" borderId="9" xfId="0" applyFont="1" applyBorder="1" applyAlignment="1" applyProtection="1">
      <alignment horizontal="center"/>
      <protection locked="0"/>
    </xf>
    <xf numFmtId="164" fontId="0" fillId="0" borderId="10" xfId="0" applyFont="1" applyBorder="1" applyAlignment="1" applyProtection="1">
      <alignment horizontal="center"/>
      <protection locked="0"/>
    </xf>
    <xf numFmtId="165" fontId="0" fillId="2" borderId="7" xfId="0" applyNumberFormat="1" applyFont="1" applyFill="1" applyBorder="1" applyAlignment="1" applyProtection="1">
      <alignment horizontal="center"/>
      <protection/>
    </xf>
    <xf numFmtId="165" fontId="0" fillId="0" borderId="7" xfId="0" applyNumberFormat="1" applyFont="1" applyBorder="1" applyAlignment="1" applyProtection="1">
      <alignment horizontal="center"/>
      <protection/>
    </xf>
    <xf numFmtId="164" fontId="5" fillId="0" borderId="2" xfId="0" applyFont="1" applyBorder="1" applyAlignment="1">
      <alignment horizontal="center"/>
    </xf>
    <xf numFmtId="164" fontId="1" fillId="0" borderId="2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1" fillId="0" borderId="11" xfId="0" applyFont="1" applyBorder="1" applyAlignment="1">
      <alignment horizontal="center"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/>
    </xf>
    <xf numFmtId="164" fontId="0" fillId="0" borderId="11" xfId="0" applyFont="1" applyBorder="1" applyAlignment="1" applyProtection="1">
      <alignment horizontal="center"/>
      <protection/>
    </xf>
    <xf numFmtId="165" fontId="0" fillId="0" borderId="12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 applyProtection="1">
      <alignment horizontal="left"/>
      <protection locked="0"/>
    </xf>
    <xf numFmtId="164" fontId="4" fillId="0" borderId="7" xfId="0" applyFont="1" applyBorder="1" applyAlignment="1">
      <alignment horizontal="center"/>
    </xf>
    <xf numFmtId="164" fontId="1" fillId="0" borderId="7" xfId="0" applyFont="1" applyBorder="1" applyAlignment="1" applyProtection="1">
      <alignment horizontal="right"/>
      <protection locked="0"/>
    </xf>
    <xf numFmtId="167" fontId="1" fillId="0" borderId="0" xfId="0" applyNumberFormat="1" applyFont="1" applyAlignment="1" applyProtection="1">
      <alignment/>
      <protection locked="0"/>
    </xf>
    <xf numFmtId="164" fontId="0" fillId="0" borderId="0" xfId="0" applyFont="1" applyAlignment="1">
      <alignment horizontal="center"/>
    </xf>
    <xf numFmtId="164" fontId="0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13" xfId="0" applyFont="1" applyBorder="1" applyAlignment="1" applyProtection="1">
      <alignment horizontal="center"/>
      <protection locked="0"/>
    </xf>
    <xf numFmtId="164" fontId="1" fillId="0" borderId="5" xfId="0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0" fillId="0" borderId="5" xfId="0" applyNumberFormat="1" applyFont="1" applyBorder="1" applyAlignment="1" applyProtection="1">
      <alignment horizontal="center"/>
      <protection locked="0"/>
    </xf>
    <xf numFmtId="164" fontId="0" fillId="0" borderId="14" xfId="0" applyFont="1" applyBorder="1" applyAlignment="1" applyProtection="1">
      <alignment horizontal="center"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1" fillId="0" borderId="4" xfId="0" applyFont="1" applyBorder="1" applyAlignment="1" applyProtection="1">
      <alignment horizontal="center"/>
      <protection locked="0"/>
    </xf>
    <xf numFmtId="164" fontId="0" fillId="0" borderId="3" xfId="0" applyFont="1" applyFill="1" applyBorder="1" applyAlignment="1">
      <alignment horizontal="center"/>
    </xf>
    <xf numFmtId="164" fontId="0" fillId="0" borderId="3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 horizontal="center"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4" fontId="0" fillId="0" borderId="7" xfId="0" applyFont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6" fontId="0" fillId="3" borderId="7" xfId="0" applyNumberFormat="1" applyFont="1" applyFill="1" applyBorder="1" applyAlignment="1" applyProtection="1">
      <alignment horizontal="center"/>
      <protection/>
    </xf>
    <xf numFmtId="164" fontId="5" fillId="0" borderId="2" xfId="0" applyFont="1" applyBorder="1" applyAlignment="1" applyProtection="1">
      <alignment horizontal="center"/>
      <protection locked="0"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 applyProtection="1">
      <alignment horizontal="left"/>
      <protection locked="0"/>
    </xf>
    <xf numFmtId="164" fontId="0" fillId="0" borderId="13" xfId="0" applyNumberForma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4" xfId="0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1" fillId="0" borderId="3" xfId="0" applyFont="1" applyBorder="1" applyAlignment="1" applyProtection="1">
      <alignment horizontal="left"/>
      <protection locked="0"/>
    </xf>
    <xf numFmtId="164" fontId="0" fillId="0" borderId="6" xfId="0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0" fillId="0" borderId="3" xfId="0" applyFont="1" applyBorder="1" applyAlignment="1" applyProtection="1">
      <alignment horizontal="left"/>
      <protection locked="0"/>
    </xf>
    <xf numFmtId="164" fontId="0" fillId="0" borderId="3" xfId="0" applyFont="1" applyBorder="1" applyAlignment="1">
      <alignment horizontal="left"/>
    </xf>
    <xf numFmtId="164" fontId="0" fillId="0" borderId="6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7" xfId="0" applyFont="1" applyBorder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13" xfId="0" applyBorder="1" applyAlignment="1">
      <alignment horizontal="center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>
      <alignment horizontal="center"/>
    </xf>
    <xf numFmtId="165" fontId="1" fillId="3" borderId="2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0" fillId="0" borderId="3" xfId="0" applyNumberFormat="1" applyFont="1" applyBorder="1" applyAlignment="1">
      <alignment horizontal="center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4" fontId="0" fillId="0" borderId="3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 applyProtection="1">
      <alignment horizontal="center"/>
      <protection locked="0"/>
    </xf>
    <xf numFmtId="165" fontId="1" fillId="3" borderId="7" xfId="0" applyNumberFormat="1" applyFont="1" applyFill="1" applyBorder="1" applyAlignment="1" applyProtection="1">
      <alignment horizontal="center"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 horizontal="center"/>
      <protection locked="0"/>
    </xf>
    <xf numFmtId="165" fontId="0" fillId="3" borderId="2" xfId="0" applyNumberFormat="1" applyFont="1" applyFill="1" applyBorder="1" applyAlignment="1" applyProtection="1">
      <alignment horizontal="center"/>
      <protection/>
    </xf>
    <xf numFmtId="165" fontId="0" fillId="3" borderId="3" xfId="0" applyNumberFormat="1" applyFont="1" applyFill="1" applyBorder="1" applyAlignment="1" applyProtection="1">
      <alignment horizontal="center"/>
      <protection/>
    </xf>
    <xf numFmtId="164" fontId="4" fillId="0" borderId="3" xfId="0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/>
    </xf>
    <xf numFmtId="165" fontId="0" fillId="3" borderId="7" xfId="0" applyNumberFormat="1" applyFont="1" applyFill="1" applyBorder="1" applyAlignment="1" applyProtection="1">
      <alignment horizontal="center"/>
      <protection/>
    </xf>
    <xf numFmtId="164" fontId="0" fillId="0" borderId="12" xfId="0" applyFont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1" fillId="0" borderId="7" xfId="0" applyFont="1" applyBorder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1" xfId="20"/>
    <cellStyle name="Default2" xfId="21"/>
    <cellStyle name="N104P0" xfId="22"/>
    <cellStyle name="N108P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workbookViewId="0" topLeftCell="A1">
      <selection activeCell="J28" sqref="J28"/>
    </sheetView>
  </sheetViews>
  <sheetFormatPr defaultColWidth="10.28125" defaultRowHeight="13.5" customHeight="1"/>
  <cols>
    <col min="1" max="1" width="5.421875" style="0" customWidth="1"/>
    <col min="2" max="2" width="6.421875" style="0" customWidth="1"/>
    <col min="3" max="15" width="2.421875" style="0" customWidth="1"/>
    <col min="16" max="16" width="2.421875" style="1" customWidth="1"/>
    <col min="17" max="24" width="2.421875" style="0" customWidth="1"/>
    <col min="25" max="25" width="6.421875" style="0" customWidth="1"/>
    <col min="26" max="33" width="2.421875" style="0" customWidth="1"/>
    <col min="34" max="34" width="7.421875" style="0" customWidth="1"/>
    <col min="35" max="35" width="10.421875" style="0" customWidth="1"/>
    <col min="36" max="36" width="7.421875" style="0" customWidth="1"/>
    <col min="37" max="37" width="9.421875" style="0" customWidth="1"/>
    <col min="38" max="38" width="10.421875" style="1" customWidth="1"/>
    <col min="39" max="39" width="8.421875" style="0" customWidth="1"/>
    <col min="40" max="40" width="13.140625" style="0" hidden="1" customWidth="1"/>
    <col min="41" max="43" width="10.421875" style="0" hidden="1" customWidth="1"/>
    <col min="44" max="44" width="4.421875" style="0" customWidth="1"/>
    <col min="45" max="45" width="6.421875" style="0" customWidth="1"/>
    <col min="46" max="16384" width="11.421875" style="0" customWidth="1"/>
  </cols>
  <sheetData>
    <row r="1" spans="1:45" ht="12.75" customHeight="1">
      <c r="A1" s="2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3</v>
      </c>
      <c r="Z1" s="4" t="s">
        <v>4</v>
      </c>
      <c r="AA1" s="4"/>
      <c r="AB1" s="4"/>
      <c r="AC1" s="4"/>
      <c r="AD1" s="4"/>
      <c r="AE1" s="4"/>
      <c r="AF1" s="4"/>
      <c r="AG1" s="4"/>
      <c r="AH1" s="4" t="s">
        <v>3</v>
      </c>
      <c r="AI1" s="5" t="s">
        <v>5</v>
      </c>
      <c r="AJ1" s="6" t="s">
        <v>6</v>
      </c>
      <c r="AK1" s="6" t="s">
        <v>7</v>
      </c>
      <c r="AL1" s="7" t="s">
        <v>8</v>
      </c>
      <c r="AM1" s="7" t="s">
        <v>9</v>
      </c>
      <c r="AN1" s="4" t="s">
        <v>10</v>
      </c>
      <c r="AO1" s="8" t="s">
        <v>11</v>
      </c>
      <c r="AP1" s="4" t="s">
        <v>12</v>
      </c>
      <c r="AQ1" s="4" t="s">
        <v>13</v>
      </c>
      <c r="AR1" s="9" t="s">
        <v>0</v>
      </c>
      <c r="AS1" s="3" t="s">
        <v>1</v>
      </c>
    </row>
    <row r="2" spans="1:45" ht="12.75" customHeight="1">
      <c r="A2" s="10">
        <v>1</v>
      </c>
      <c r="B2" s="11"/>
      <c r="C2" s="1">
        <v>3</v>
      </c>
      <c r="D2" s="1">
        <v>1</v>
      </c>
      <c r="E2" s="1">
        <v>1</v>
      </c>
      <c r="F2" s="1">
        <v>1</v>
      </c>
      <c r="G2" s="1"/>
      <c r="H2" s="1"/>
      <c r="I2" s="1"/>
      <c r="J2" s="1"/>
      <c r="K2" s="1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X2" s="1"/>
      <c r="Y2" s="12">
        <f aca="true" t="shared" si="0" ref="Y2:Y24">IF(COUNTIF(C2:X2,"&gt;0")&gt;1,(SUM(C2:X2)-MIN(C2:X2))/(COUNTIF(C2:X2,"&gt;0")-1),IF(COUNTIF(C2:X2,"&gt;0")=1,AVERAGE(C2:X2),""))</f>
        <v>1.6666666666666667</v>
      </c>
      <c r="Z2" s="13">
        <v>1</v>
      </c>
      <c r="AA2" s="1"/>
      <c r="AB2" s="14"/>
      <c r="AC2" s="15"/>
      <c r="AD2" s="15"/>
      <c r="AE2" s="15"/>
      <c r="AF2" s="15"/>
      <c r="AG2" s="16"/>
      <c r="AH2" s="12">
        <f aca="true" t="shared" si="1" ref="AH2:AH24">IF(COUNTIF(Z2:AG2,"&gt;0")&gt;0,AVERAGE(Z2:AG2),"")</f>
        <v>1</v>
      </c>
      <c r="AI2" s="17"/>
      <c r="AJ2" s="18">
        <f aca="true" t="shared" si="2" ref="AJ2:AJ24">IF(AND(COUNTIF(C2:X2,"&gt;0")&gt;0,COUNTIF(Z2:AH2,"&gt;0")&gt;0),Y2*0.4+AH2*0.5+MIN(7,(AI2*6/maxact24+1))*0.1,"")</f>
        <v>1.2666666666666668</v>
      </c>
      <c r="AK2" s="19">
        <v>3.17</v>
      </c>
      <c r="AL2" s="20">
        <f aca="true" t="shared" si="3" ref="AL2:AL9">IF(AND(AJ2&lt;&gt;"",AK2&lt;&gt;""),0.6*AJ2+0.4*AK2,"")</f>
        <v>2.0280000000000005</v>
      </c>
      <c r="AM2" s="21">
        <f aca="true" t="shared" si="4" ref="AM2:AM24">IF(AO2&lt;&gt;"",AO2,IF(AL2&lt;&gt;"",ROUND(AL2,0),""))</f>
        <v>2</v>
      </c>
      <c r="AN2" s="10">
        <f aca="true" t="shared" si="5" ref="AN2:AN24">IF(AM2="","",IF(AM2&lt;=2,"niedostateczny",IF(AM2=3,"dopuszczający",IF(AM2=4,"dostateczny",IF(AM2=5,"dobry",IF(AM2=6,"bardzo dobry","celujący"))))))</f>
        <v>0</v>
      </c>
      <c r="AO2" s="22"/>
      <c r="AP2" s="17"/>
      <c r="AQ2" s="17"/>
      <c r="AR2" s="17">
        <v>1</v>
      </c>
      <c r="AS2" s="11"/>
    </row>
    <row r="3" spans="1:45" ht="12.75" customHeight="1">
      <c r="A3" s="23">
        <v>2</v>
      </c>
      <c r="B3" s="11"/>
      <c r="C3" s="1">
        <v>7</v>
      </c>
      <c r="D3" s="1">
        <v>2</v>
      </c>
      <c r="E3" s="1">
        <v>3</v>
      </c>
      <c r="F3" s="1">
        <v>2</v>
      </c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U3" s="1"/>
      <c r="V3" s="1">
        <v>6</v>
      </c>
      <c r="W3" s="1"/>
      <c r="X3" s="1"/>
      <c r="Y3" s="24">
        <f t="shared" si="0"/>
        <v>4.5</v>
      </c>
      <c r="Z3" s="25">
        <v>6</v>
      </c>
      <c r="AA3" s="1"/>
      <c r="AB3" s="16"/>
      <c r="AC3" s="16"/>
      <c r="AD3" s="16"/>
      <c r="AE3" s="16"/>
      <c r="AF3" s="16"/>
      <c r="AG3" s="16"/>
      <c r="AH3" s="24">
        <f t="shared" si="1"/>
        <v>6</v>
      </c>
      <c r="AI3" s="11">
        <v>1.5</v>
      </c>
      <c r="AJ3" s="26">
        <f t="shared" si="2"/>
        <v>5.125</v>
      </c>
      <c r="AK3" s="27">
        <v>6.37</v>
      </c>
      <c r="AL3" s="28">
        <f t="shared" si="3"/>
        <v>5.623000000000001</v>
      </c>
      <c r="AM3" s="21">
        <f t="shared" si="4"/>
        <v>6</v>
      </c>
      <c r="AN3" s="23">
        <f t="shared" si="5"/>
        <v>0</v>
      </c>
      <c r="AO3" s="29"/>
      <c r="AP3" s="30"/>
      <c r="AQ3" s="30"/>
      <c r="AR3" s="30">
        <v>2</v>
      </c>
      <c r="AS3" s="11"/>
    </row>
    <row r="4" spans="1:45" ht="12.75" customHeight="1">
      <c r="A4" s="23">
        <v>3</v>
      </c>
      <c r="B4" s="11"/>
      <c r="C4" s="1"/>
      <c r="D4" s="1">
        <v>3</v>
      </c>
      <c r="E4" s="1">
        <v>4</v>
      </c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Q4" s="1"/>
      <c r="R4" s="1"/>
      <c r="S4" s="1"/>
      <c r="T4" s="1"/>
      <c r="U4" s="1"/>
      <c r="V4" s="1">
        <v>5</v>
      </c>
      <c r="W4" s="1">
        <v>7</v>
      </c>
      <c r="X4" s="1">
        <v>6</v>
      </c>
      <c r="Y4" s="24">
        <f t="shared" si="0"/>
        <v>5</v>
      </c>
      <c r="Z4" s="13">
        <v>7</v>
      </c>
      <c r="AA4" s="1"/>
      <c r="AB4" s="16"/>
      <c r="AC4" s="16"/>
      <c r="AD4" s="16"/>
      <c r="AE4" s="16"/>
      <c r="AF4" s="16"/>
      <c r="AG4" s="16"/>
      <c r="AH4" s="24">
        <f t="shared" si="1"/>
        <v>7</v>
      </c>
      <c r="AI4" s="30">
        <v>4</v>
      </c>
      <c r="AJ4" s="26">
        <f t="shared" si="2"/>
        <v>6.2</v>
      </c>
      <c r="AK4" s="27">
        <v>6.5</v>
      </c>
      <c r="AL4" s="28">
        <f t="shared" si="3"/>
        <v>6.32</v>
      </c>
      <c r="AM4" s="21">
        <f t="shared" si="4"/>
        <v>6</v>
      </c>
      <c r="AN4" s="23">
        <f t="shared" si="5"/>
        <v>0</v>
      </c>
      <c r="AO4" s="29"/>
      <c r="AP4" s="30"/>
      <c r="AQ4" s="30"/>
      <c r="AR4" s="30">
        <v>3</v>
      </c>
      <c r="AS4" s="11"/>
    </row>
    <row r="5" spans="1:45" ht="12.75" customHeight="1">
      <c r="A5" s="23">
        <v>4</v>
      </c>
      <c r="B5" s="11"/>
      <c r="C5" s="1">
        <v>3</v>
      </c>
      <c r="D5" s="1">
        <v>1</v>
      </c>
      <c r="E5" s="1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Q5" s="1"/>
      <c r="R5" s="1"/>
      <c r="S5" s="1"/>
      <c r="T5" s="1"/>
      <c r="U5" s="1"/>
      <c r="V5" s="1">
        <v>5</v>
      </c>
      <c r="W5" s="1">
        <v>4</v>
      </c>
      <c r="X5" s="1">
        <v>6</v>
      </c>
      <c r="Y5" s="24">
        <f t="shared" si="0"/>
        <v>4.2</v>
      </c>
      <c r="Z5" s="25">
        <v>6</v>
      </c>
      <c r="AA5" s="1"/>
      <c r="AB5" s="16"/>
      <c r="AC5" s="16"/>
      <c r="AD5" s="16"/>
      <c r="AE5" s="16"/>
      <c r="AF5" s="16"/>
      <c r="AG5" s="16"/>
      <c r="AH5" s="24">
        <f t="shared" si="1"/>
        <v>6</v>
      </c>
      <c r="AI5" s="30"/>
      <c r="AJ5" s="26">
        <f t="shared" si="2"/>
        <v>4.779999999999999</v>
      </c>
      <c r="AK5" s="27">
        <v>5.2</v>
      </c>
      <c r="AL5" s="28">
        <f t="shared" si="3"/>
        <v>4.948</v>
      </c>
      <c r="AM5" s="21">
        <f t="shared" si="4"/>
        <v>5</v>
      </c>
      <c r="AN5" s="23">
        <f t="shared" si="5"/>
        <v>0</v>
      </c>
      <c r="AO5" s="29"/>
      <c r="AP5" s="30"/>
      <c r="AQ5" s="30"/>
      <c r="AR5" s="30">
        <v>4</v>
      </c>
      <c r="AS5" s="11"/>
    </row>
    <row r="6" spans="1:45" ht="12.75" customHeight="1">
      <c r="A6" s="23">
        <v>5</v>
      </c>
      <c r="B6" s="11"/>
      <c r="C6" s="1">
        <v>7</v>
      </c>
      <c r="D6" s="1">
        <v>5</v>
      </c>
      <c r="E6" s="1">
        <v>6</v>
      </c>
      <c r="F6" s="1">
        <v>4</v>
      </c>
      <c r="G6" s="1"/>
      <c r="H6" s="1"/>
      <c r="I6" s="1"/>
      <c r="J6" s="1"/>
      <c r="K6" s="1"/>
      <c r="L6" s="1"/>
      <c r="M6" s="1"/>
      <c r="N6" s="1"/>
      <c r="O6" s="1"/>
      <c r="Q6" s="1"/>
      <c r="R6" s="1"/>
      <c r="S6" s="1"/>
      <c r="T6" s="1"/>
      <c r="U6" s="1"/>
      <c r="V6" s="1"/>
      <c r="W6" s="1"/>
      <c r="X6" s="1"/>
      <c r="Y6" s="24">
        <f t="shared" si="0"/>
        <v>6</v>
      </c>
      <c r="Z6" s="25">
        <v>6</v>
      </c>
      <c r="AA6" s="1"/>
      <c r="AB6" s="14"/>
      <c r="AC6" s="16"/>
      <c r="AD6" s="16"/>
      <c r="AE6" s="16"/>
      <c r="AF6" s="16"/>
      <c r="AG6" s="16"/>
      <c r="AH6" s="24">
        <f t="shared" si="1"/>
        <v>6</v>
      </c>
      <c r="AI6" s="30">
        <v>4</v>
      </c>
      <c r="AJ6" s="26">
        <f t="shared" si="2"/>
        <v>6.1000000000000005</v>
      </c>
      <c r="AK6" s="27">
        <v>6.5</v>
      </c>
      <c r="AL6" s="28">
        <f t="shared" si="3"/>
        <v>6.260000000000002</v>
      </c>
      <c r="AM6" s="21">
        <f t="shared" si="4"/>
        <v>7</v>
      </c>
      <c r="AN6" s="23">
        <f t="shared" si="5"/>
        <v>0</v>
      </c>
      <c r="AO6" s="29">
        <v>7</v>
      </c>
      <c r="AP6" s="30"/>
      <c r="AQ6" s="30"/>
      <c r="AR6" s="30">
        <v>5</v>
      </c>
      <c r="AS6" s="11"/>
    </row>
    <row r="7" spans="1:45" ht="12.75" customHeight="1">
      <c r="A7" s="23">
        <v>6</v>
      </c>
      <c r="B7" s="11"/>
      <c r="C7" s="25">
        <v>6</v>
      </c>
      <c r="D7" s="16">
        <v>1</v>
      </c>
      <c r="E7" s="16">
        <v>3</v>
      </c>
      <c r="F7" s="16"/>
      <c r="G7" s="16"/>
      <c r="H7" s="16"/>
      <c r="I7" s="16"/>
      <c r="J7" s="16"/>
      <c r="K7" s="16"/>
      <c r="L7" s="16"/>
      <c r="M7" s="16"/>
      <c r="N7" s="16"/>
      <c r="O7" s="16"/>
      <c r="Q7" s="16"/>
      <c r="R7" s="16"/>
      <c r="S7" s="16"/>
      <c r="T7" s="16"/>
      <c r="U7" s="16"/>
      <c r="V7" s="1"/>
      <c r="W7" s="1"/>
      <c r="X7" s="1"/>
      <c r="Y7" s="24">
        <f t="shared" si="0"/>
        <v>4.5</v>
      </c>
      <c r="Z7" s="25">
        <v>5</v>
      </c>
      <c r="AA7" s="16"/>
      <c r="AB7" s="16"/>
      <c r="AC7" s="16"/>
      <c r="AD7" s="16"/>
      <c r="AE7" s="16"/>
      <c r="AF7" s="31"/>
      <c r="AG7" s="16"/>
      <c r="AH7" s="24">
        <f t="shared" si="1"/>
        <v>5</v>
      </c>
      <c r="AI7" s="30"/>
      <c r="AJ7" s="26">
        <f t="shared" si="2"/>
        <v>4.3999999999999995</v>
      </c>
      <c r="AK7" s="27">
        <v>5.1</v>
      </c>
      <c r="AL7" s="28">
        <f t="shared" si="3"/>
        <v>4.68</v>
      </c>
      <c r="AM7" s="21">
        <f t="shared" si="4"/>
        <v>5</v>
      </c>
      <c r="AN7" s="23">
        <f t="shared" si="5"/>
        <v>0</v>
      </c>
      <c r="AO7" s="29"/>
      <c r="AP7" s="30"/>
      <c r="AQ7" s="30"/>
      <c r="AR7" s="30">
        <v>6</v>
      </c>
      <c r="AS7" s="11"/>
    </row>
    <row r="8" spans="1:45" ht="12.75" customHeight="1">
      <c r="A8" s="23">
        <v>7</v>
      </c>
      <c r="B8" s="11"/>
      <c r="C8" s="25">
        <v>2</v>
      </c>
      <c r="D8" s="16">
        <v>3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Q8" s="16"/>
      <c r="R8" s="16"/>
      <c r="S8" s="16"/>
      <c r="T8" s="16"/>
      <c r="U8" s="16"/>
      <c r="V8" s="16">
        <v>3</v>
      </c>
      <c r="W8" s="16"/>
      <c r="X8" s="32"/>
      <c r="Y8" s="24">
        <f t="shared" si="0"/>
        <v>2.6666666666666665</v>
      </c>
      <c r="Z8" s="25">
        <v>5</v>
      </c>
      <c r="AA8" s="16"/>
      <c r="AB8" s="16"/>
      <c r="AC8" s="16"/>
      <c r="AD8" s="16"/>
      <c r="AE8" s="16"/>
      <c r="AF8" s="16"/>
      <c r="AG8" s="16"/>
      <c r="AH8" s="24">
        <f t="shared" si="1"/>
        <v>5</v>
      </c>
      <c r="AI8" s="30"/>
      <c r="AJ8" s="26">
        <f t="shared" si="2"/>
        <v>3.6666666666666665</v>
      </c>
      <c r="AK8" s="27">
        <v>5.1</v>
      </c>
      <c r="AL8" s="28">
        <f t="shared" si="3"/>
        <v>4.24</v>
      </c>
      <c r="AM8" s="21">
        <f t="shared" si="4"/>
        <v>4</v>
      </c>
      <c r="AN8" s="23">
        <f t="shared" si="5"/>
        <v>0</v>
      </c>
      <c r="AO8" s="29"/>
      <c r="AP8" s="30"/>
      <c r="AQ8" s="30"/>
      <c r="AR8" s="30">
        <v>7</v>
      </c>
      <c r="AS8" s="11"/>
    </row>
    <row r="9" spans="1:45" ht="12.75" customHeight="1">
      <c r="A9" s="23">
        <v>8</v>
      </c>
      <c r="B9" s="11"/>
      <c r="C9" s="33">
        <v>6</v>
      </c>
      <c r="D9" s="1">
        <v>3</v>
      </c>
      <c r="E9" s="1">
        <v>4</v>
      </c>
      <c r="F9" s="16">
        <v>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">
        <v>4</v>
      </c>
      <c r="X9" s="34"/>
      <c r="Y9" s="24">
        <f t="shared" si="0"/>
        <v>4.25</v>
      </c>
      <c r="Z9" s="25">
        <v>7</v>
      </c>
      <c r="AA9" s="16"/>
      <c r="AB9" s="16"/>
      <c r="AC9" s="16"/>
      <c r="AD9" s="16"/>
      <c r="AE9" s="16"/>
      <c r="AF9" s="16"/>
      <c r="AG9" s="16"/>
      <c r="AH9" s="24">
        <f t="shared" si="1"/>
        <v>7</v>
      </c>
      <c r="AI9" s="30">
        <v>4</v>
      </c>
      <c r="AJ9" s="26">
        <f t="shared" si="2"/>
        <v>5.9</v>
      </c>
      <c r="AK9" s="27">
        <v>5.77</v>
      </c>
      <c r="AL9" s="28">
        <f t="shared" si="3"/>
        <v>5.848000000000001</v>
      </c>
      <c r="AM9" s="21">
        <f t="shared" si="4"/>
        <v>6</v>
      </c>
      <c r="AN9" s="23">
        <f t="shared" si="5"/>
        <v>0</v>
      </c>
      <c r="AO9" s="29"/>
      <c r="AP9" s="30"/>
      <c r="AQ9" s="30"/>
      <c r="AR9" s="30">
        <v>8</v>
      </c>
      <c r="AS9" s="11"/>
    </row>
    <row r="10" spans="1:45" ht="12.75" customHeight="1">
      <c r="A10" s="23">
        <v>9</v>
      </c>
      <c r="B10" s="11"/>
      <c r="C10" s="33">
        <v>4</v>
      </c>
      <c r="D10" s="1">
        <v>3</v>
      </c>
      <c r="E10" s="1">
        <v>5</v>
      </c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"/>
      <c r="X10" s="34"/>
      <c r="Y10" s="24">
        <f t="shared" si="0"/>
        <v>4</v>
      </c>
      <c r="Z10" s="25">
        <v>3</v>
      </c>
      <c r="AA10" s="16"/>
      <c r="AB10" s="16"/>
      <c r="AC10" s="16"/>
      <c r="AD10" s="16"/>
      <c r="AE10" s="16"/>
      <c r="AF10" s="16"/>
      <c r="AG10" s="16"/>
      <c r="AH10" s="24">
        <f t="shared" si="1"/>
        <v>3</v>
      </c>
      <c r="AI10" s="30"/>
      <c r="AJ10" s="26">
        <f t="shared" si="2"/>
        <v>3.2</v>
      </c>
      <c r="AK10" s="27">
        <v>4.1</v>
      </c>
      <c r="AL10" s="28">
        <f aca="true" t="shared" si="6" ref="AL10:AL24">IF(AND(AJ10&lt;&gt;"",AK9&lt;&gt;""),0.6*AJ10+0.4*AK10,"")</f>
        <v>3.5600000000000005</v>
      </c>
      <c r="AM10" s="21">
        <f t="shared" si="4"/>
        <v>4</v>
      </c>
      <c r="AN10" s="23">
        <f t="shared" si="5"/>
        <v>0</v>
      </c>
      <c r="AO10" s="29"/>
      <c r="AP10" s="30"/>
      <c r="AQ10" s="30"/>
      <c r="AR10" s="30">
        <v>9</v>
      </c>
      <c r="AS10" s="11"/>
    </row>
    <row r="11" spans="1:45" ht="12.75" customHeight="1">
      <c r="A11" s="23">
        <v>10</v>
      </c>
      <c r="B11" s="35"/>
      <c r="C11" s="33">
        <v>4</v>
      </c>
      <c r="D11" s="1">
        <v>5</v>
      </c>
      <c r="E11" s="1">
        <v>4</v>
      </c>
      <c r="F11" s="16">
        <v>2</v>
      </c>
      <c r="G11" s="16"/>
      <c r="H11" s="16"/>
      <c r="I11" s="16"/>
      <c r="J11" s="16"/>
      <c r="K11" s="14"/>
      <c r="L11" s="14"/>
      <c r="M11" s="16"/>
      <c r="N11" s="16"/>
      <c r="O11" s="16"/>
      <c r="P11" s="16"/>
      <c r="Q11" s="16"/>
      <c r="R11" s="16"/>
      <c r="S11" s="16"/>
      <c r="T11" s="16"/>
      <c r="U11" s="16"/>
      <c r="V11" s="16">
        <v>6</v>
      </c>
      <c r="W11" s="1"/>
      <c r="X11" s="34"/>
      <c r="Y11" s="24">
        <f t="shared" si="0"/>
        <v>4.75</v>
      </c>
      <c r="Z11" s="25">
        <v>5</v>
      </c>
      <c r="AA11" s="16"/>
      <c r="AB11" s="16"/>
      <c r="AC11" s="16"/>
      <c r="AD11" s="16"/>
      <c r="AE11" s="16"/>
      <c r="AF11" s="16"/>
      <c r="AG11" s="16"/>
      <c r="AH11" s="24">
        <f t="shared" si="1"/>
        <v>5</v>
      </c>
      <c r="AI11" s="11">
        <v>4</v>
      </c>
      <c r="AJ11" s="26">
        <f t="shared" si="2"/>
        <v>5.1000000000000005</v>
      </c>
      <c r="AK11" s="27">
        <v>6.2</v>
      </c>
      <c r="AL11" s="28">
        <f t="shared" si="6"/>
        <v>5.540000000000001</v>
      </c>
      <c r="AM11" s="21">
        <f t="shared" si="4"/>
        <v>7</v>
      </c>
      <c r="AN11" s="23">
        <f t="shared" si="5"/>
        <v>0</v>
      </c>
      <c r="AO11" s="29">
        <v>7</v>
      </c>
      <c r="AP11" s="30"/>
      <c r="AQ11" s="30"/>
      <c r="AR11" s="30">
        <v>10</v>
      </c>
      <c r="AS11" s="35"/>
    </row>
    <row r="12" spans="1:45" ht="12.75" customHeight="1">
      <c r="A12" s="23">
        <v>11</v>
      </c>
      <c r="B12" s="35"/>
      <c r="C12" s="25">
        <v>2</v>
      </c>
      <c r="D12" s="16">
        <v>2</v>
      </c>
      <c r="E12" s="16">
        <v>5</v>
      </c>
      <c r="F12" s="16">
        <v>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7</v>
      </c>
      <c r="X12" s="34">
        <v>4</v>
      </c>
      <c r="Y12" s="24">
        <f t="shared" si="0"/>
        <v>4.6</v>
      </c>
      <c r="Z12" s="25">
        <v>7</v>
      </c>
      <c r="AA12" s="16"/>
      <c r="AB12" s="16"/>
      <c r="AC12" s="16"/>
      <c r="AD12" s="16"/>
      <c r="AE12" s="16"/>
      <c r="AF12" s="16"/>
      <c r="AG12" s="16"/>
      <c r="AH12" s="24">
        <f t="shared" si="1"/>
        <v>7</v>
      </c>
      <c r="AI12" s="30">
        <v>4</v>
      </c>
      <c r="AJ12" s="26">
        <f t="shared" si="2"/>
        <v>6.04</v>
      </c>
      <c r="AK12" s="27">
        <v>6.1</v>
      </c>
      <c r="AL12" s="28">
        <f t="shared" si="6"/>
        <v>6.064</v>
      </c>
      <c r="AM12" s="21">
        <f t="shared" si="4"/>
        <v>6</v>
      </c>
      <c r="AN12" s="23">
        <f t="shared" si="5"/>
        <v>0</v>
      </c>
      <c r="AO12" s="29"/>
      <c r="AP12" s="30"/>
      <c r="AQ12" s="30"/>
      <c r="AR12" s="30">
        <v>11</v>
      </c>
      <c r="AS12" s="35"/>
    </row>
    <row r="13" spans="1:45" ht="12.75" customHeight="1">
      <c r="A13" s="23">
        <v>12</v>
      </c>
      <c r="B13" s="11"/>
      <c r="C13" s="25"/>
      <c r="D13" s="16">
        <v>1</v>
      </c>
      <c r="E13" s="16">
        <v>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v>7</v>
      </c>
      <c r="X13" s="34">
        <v>5</v>
      </c>
      <c r="Y13" s="24">
        <f t="shared" si="0"/>
        <v>5.666666666666667</v>
      </c>
      <c r="Z13" s="25">
        <v>4</v>
      </c>
      <c r="AA13" s="16"/>
      <c r="AB13" s="16"/>
      <c r="AC13" s="16"/>
      <c r="AD13" s="16"/>
      <c r="AE13" s="16"/>
      <c r="AF13" s="16"/>
      <c r="AG13" s="16"/>
      <c r="AH13" s="24">
        <f t="shared" si="1"/>
        <v>4</v>
      </c>
      <c r="AI13" s="36"/>
      <c r="AJ13" s="26">
        <f t="shared" si="2"/>
        <v>4.366666666666667</v>
      </c>
      <c r="AK13" s="37">
        <v>5.63</v>
      </c>
      <c r="AL13" s="28">
        <f t="shared" si="6"/>
        <v>4.872000000000001</v>
      </c>
      <c r="AM13" s="21">
        <f t="shared" si="4"/>
        <v>5</v>
      </c>
      <c r="AN13" s="23">
        <f t="shared" si="5"/>
        <v>0</v>
      </c>
      <c r="AO13" s="30"/>
      <c r="AP13" s="30"/>
      <c r="AQ13" s="30"/>
      <c r="AR13" s="30">
        <v>12</v>
      </c>
      <c r="AS13" s="11"/>
    </row>
    <row r="14" spans="1:45" ht="12.75" customHeight="1">
      <c r="A14" s="23">
        <v>13</v>
      </c>
      <c r="B14" s="11"/>
      <c r="C14" s="25">
        <v>2</v>
      </c>
      <c r="D14" s="16">
        <v>2</v>
      </c>
      <c r="E14" s="16">
        <v>4</v>
      </c>
      <c r="F14" s="16">
        <v>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5</v>
      </c>
      <c r="W14" s="16">
        <v>5</v>
      </c>
      <c r="X14" s="34">
        <v>7</v>
      </c>
      <c r="Y14" s="24">
        <f t="shared" si="0"/>
        <v>4.666666666666667</v>
      </c>
      <c r="Z14" s="25">
        <v>5</v>
      </c>
      <c r="AA14" s="16"/>
      <c r="AB14" s="16"/>
      <c r="AC14" s="16"/>
      <c r="AD14" s="16"/>
      <c r="AE14" s="16"/>
      <c r="AF14" s="16"/>
      <c r="AG14" s="16"/>
      <c r="AH14" s="24">
        <f t="shared" si="1"/>
        <v>5</v>
      </c>
      <c r="AI14" s="11">
        <v>4.5</v>
      </c>
      <c r="AJ14" s="26">
        <f t="shared" si="2"/>
        <v>5.066666666666667</v>
      </c>
      <c r="AK14" s="27">
        <v>4.9</v>
      </c>
      <c r="AL14" s="28">
        <f t="shared" si="6"/>
        <v>5.000000000000001</v>
      </c>
      <c r="AM14" s="21">
        <f t="shared" si="4"/>
        <v>5</v>
      </c>
      <c r="AN14" s="23">
        <f t="shared" si="5"/>
        <v>0</v>
      </c>
      <c r="AO14" s="30"/>
      <c r="AP14" s="30"/>
      <c r="AQ14" s="30"/>
      <c r="AR14" s="30">
        <v>13</v>
      </c>
      <c r="AS14" s="11"/>
    </row>
    <row r="15" spans="1:45" ht="12.75" customHeight="1">
      <c r="A15" s="23">
        <v>14</v>
      </c>
      <c r="B15" s="11"/>
      <c r="C15" s="25">
        <v>3</v>
      </c>
      <c r="D15" s="16">
        <v>6</v>
      </c>
      <c r="E15" s="16">
        <v>4</v>
      </c>
      <c r="F15" s="16">
        <v>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4</v>
      </c>
      <c r="W15" s="16"/>
      <c r="X15" s="34">
        <v>6</v>
      </c>
      <c r="Y15" s="24">
        <f t="shared" si="0"/>
        <v>4.6</v>
      </c>
      <c r="Z15" s="25">
        <v>7</v>
      </c>
      <c r="AA15" s="16"/>
      <c r="AB15" s="16"/>
      <c r="AC15" s="16"/>
      <c r="AD15" s="16"/>
      <c r="AE15" s="16"/>
      <c r="AF15" s="16"/>
      <c r="AG15" s="34"/>
      <c r="AH15" s="24">
        <f t="shared" si="1"/>
        <v>7</v>
      </c>
      <c r="AI15" s="30"/>
      <c r="AJ15" s="26">
        <f t="shared" si="2"/>
        <v>5.4399999999999995</v>
      </c>
      <c r="AK15" s="27">
        <v>6</v>
      </c>
      <c r="AL15" s="28">
        <f t="shared" si="6"/>
        <v>5.664000000000001</v>
      </c>
      <c r="AM15" s="21">
        <f t="shared" si="4"/>
        <v>6</v>
      </c>
      <c r="AN15" s="23">
        <f t="shared" si="5"/>
        <v>0</v>
      </c>
      <c r="AO15" s="30"/>
      <c r="AP15" s="30"/>
      <c r="AQ15" s="30"/>
      <c r="AR15" s="30">
        <v>14</v>
      </c>
      <c r="AS15" s="11"/>
    </row>
    <row r="16" spans="1:45" ht="12.75" customHeight="1">
      <c r="A16" s="23">
        <v>15</v>
      </c>
      <c r="B16" s="11"/>
      <c r="C16" s="25">
        <v>4</v>
      </c>
      <c r="D16" s="32">
        <v>3</v>
      </c>
      <c r="E16" s="16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>
        <v>4</v>
      </c>
      <c r="X16" s="34"/>
      <c r="Y16" s="24">
        <f t="shared" si="0"/>
        <v>4</v>
      </c>
      <c r="Z16" s="25">
        <v>6</v>
      </c>
      <c r="AA16" s="16"/>
      <c r="AB16" s="16"/>
      <c r="AC16" s="16"/>
      <c r="AD16" s="16"/>
      <c r="AE16" s="16"/>
      <c r="AF16" s="16"/>
      <c r="AG16" s="16"/>
      <c r="AH16" s="24">
        <f t="shared" si="1"/>
        <v>6</v>
      </c>
      <c r="AI16" s="30">
        <v>3.5</v>
      </c>
      <c r="AJ16" s="26">
        <f t="shared" si="2"/>
        <v>5.225</v>
      </c>
      <c r="AK16" s="27">
        <v>5.97</v>
      </c>
      <c r="AL16" s="28">
        <f t="shared" si="6"/>
        <v>5.523</v>
      </c>
      <c r="AM16" s="21">
        <f t="shared" si="4"/>
        <v>6</v>
      </c>
      <c r="AN16" s="23">
        <f t="shared" si="5"/>
        <v>0</v>
      </c>
      <c r="AO16" s="30"/>
      <c r="AP16" s="30"/>
      <c r="AQ16" s="30"/>
      <c r="AR16" s="30">
        <v>15</v>
      </c>
      <c r="AS16" s="11"/>
    </row>
    <row r="17" spans="1:45" ht="12.75" customHeight="1">
      <c r="A17" s="23">
        <v>16</v>
      </c>
      <c r="B17" s="11"/>
      <c r="C17" s="25">
        <v>2</v>
      </c>
      <c r="D17" s="16">
        <v>5</v>
      </c>
      <c r="E17" s="16">
        <v>4</v>
      </c>
      <c r="F17" s="16">
        <v>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34"/>
      <c r="Y17" s="24">
        <f t="shared" si="0"/>
        <v>3.6666666666666665</v>
      </c>
      <c r="Z17" s="25">
        <v>2</v>
      </c>
      <c r="AA17" s="16"/>
      <c r="AB17" s="16"/>
      <c r="AC17" s="16"/>
      <c r="AD17" s="16"/>
      <c r="AE17" s="16"/>
      <c r="AF17" s="16"/>
      <c r="AG17" s="16">
        <v>6</v>
      </c>
      <c r="AH17" s="24">
        <f t="shared" si="1"/>
        <v>4</v>
      </c>
      <c r="AI17" s="30">
        <v>1.5</v>
      </c>
      <c r="AJ17" s="26">
        <f t="shared" si="2"/>
        <v>3.791666666666667</v>
      </c>
      <c r="AK17" s="27">
        <v>4.73</v>
      </c>
      <c r="AL17" s="28">
        <f t="shared" si="6"/>
        <v>4.167000000000001</v>
      </c>
      <c r="AM17" s="21">
        <f t="shared" si="4"/>
        <v>4</v>
      </c>
      <c r="AN17" s="23">
        <f t="shared" si="5"/>
        <v>0</v>
      </c>
      <c r="AO17" s="30"/>
      <c r="AP17" s="30"/>
      <c r="AQ17" s="30"/>
      <c r="AR17" s="30">
        <v>16</v>
      </c>
      <c r="AS17" s="11"/>
    </row>
    <row r="18" spans="1:45" ht="12.75" customHeight="1">
      <c r="A18" s="23">
        <v>17</v>
      </c>
      <c r="B18" s="11"/>
      <c r="C18" s="25">
        <v>7</v>
      </c>
      <c r="D18" s="16">
        <v>1</v>
      </c>
      <c r="E18" s="16">
        <v>3</v>
      </c>
      <c r="F18" s="16">
        <v>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34"/>
      <c r="Y18" s="24">
        <f t="shared" si="0"/>
        <v>4</v>
      </c>
      <c r="Z18" s="25">
        <v>4</v>
      </c>
      <c r="AA18" s="16"/>
      <c r="AB18" s="16"/>
      <c r="AC18" s="16"/>
      <c r="AD18" s="16"/>
      <c r="AE18" s="16"/>
      <c r="AF18" s="16"/>
      <c r="AG18" s="16"/>
      <c r="AH18" s="24">
        <f t="shared" si="1"/>
        <v>4</v>
      </c>
      <c r="AI18" s="30">
        <v>1</v>
      </c>
      <c r="AJ18" s="26">
        <f t="shared" si="2"/>
        <v>3.85</v>
      </c>
      <c r="AK18" s="27">
        <v>4.7</v>
      </c>
      <c r="AL18" s="28">
        <f t="shared" si="6"/>
        <v>4.19</v>
      </c>
      <c r="AM18" s="21">
        <f t="shared" si="4"/>
        <v>4</v>
      </c>
      <c r="AN18" s="23">
        <f t="shared" si="5"/>
        <v>0</v>
      </c>
      <c r="AO18" s="30"/>
      <c r="AP18" s="30"/>
      <c r="AQ18" s="30"/>
      <c r="AR18" s="30">
        <v>17</v>
      </c>
      <c r="AS18" s="11"/>
    </row>
    <row r="19" spans="1:45" ht="12.75" customHeight="1">
      <c r="A19" s="23">
        <v>18</v>
      </c>
      <c r="B19" s="11"/>
      <c r="C19" s="25">
        <v>5</v>
      </c>
      <c r="D19" s="16">
        <v>7</v>
      </c>
      <c r="E19" s="16">
        <v>7</v>
      </c>
      <c r="F19" s="16">
        <v>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34">
        <v>7</v>
      </c>
      <c r="Y19" s="24">
        <f t="shared" si="0"/>
        <v>6.5</v>
      </c>
      <c r="Z19" s="25">
        <v>7</v>
      </c>
      <c r="AA19" s="16"/>
      <c r="AB19" s="16"/>
      <c r="AC19" s="16"/>
      <c r="AD19" s="16"/>
      <c r="AE19" s="16"/>
      <c r="AF19" s="16"/>
      <c r="AG19" s="16"/>
      <c r="AH19" s="24">
        <f t="shared" si="1"/>
        <v>7</v>
      </c>
      <c r="AI19" s="30">
        <v>4</v>
      </c>
      <c r="AJ19" s="26">
        <f t="shared" si="2"/>
        <v>6.8</v>
      </c>
      <c r="AK19" s="27">
        <v>7</v>
      </c>
      <c r="AL19" s="28">
        <f t="shared" si="6"/>
        <v>6.880000000000001</v>
      </c>
      <c r="AM19" s="21">
        <f t="shared" si="4"/>
        <v>7</v>
      </c>
      <c r="AN19" s="23">
        <f t="shared" si="5"/>
        <v>0</v>
      </c>
      <c r="AO19" s="30"/>
      <c r="AP19" s="30"/>
      <c r="AQ19" s="30"/>
      <c r="AR19" s="30">
        <v>18</v>
      </c>
      <c r="AS19" s="11"/>
    </row>
    <row r="20" spans="1:45" ht="12.75" customHeight="1">
      <c r="A20" s="23">
        <v>19</v>
      </c>
      <c r="B20" s="11"/>
      <c r="C20" s="25">
        <v>3</v>
      </c>
      <c r="D20" s="16">
        <v>1</v>
      </c>
      <c r="E20" s="16">
        <v>4</v>
      </c>
      <c r="F20" s="16">
        <v>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v>6</v>
      </c>
      <c r="W20" s="16">
        <v>5</v>
      </c>
      <c r="X20" s="34">
        <v>7</v>
      </c>
      <c r="Y20" s="24">
        <f t="shared" si="0"/>
        <v>4.833333333333333</v>
      </c>
      <c r="Z20" s="25">
        <v>7</v>
      </c>
      <c r="AA20" s="16"/>
      <c r="AB20" s="16"/>
      <c r="AC20" s="16"/>
      <c r="AD20" s="16"/>
      <c r="AE20" s="16"/>
      <c r="AF20" s="16"/>
      <c r="AG20" s="16"/>
      <c r="AH20" s="24">
        <f t="shared" si="1"/>
        <v>7</v>
      </c>
      <c r="AI20" s="30">
        <v>4</v>
      </c>
      <c r="AJ20" s="26">
        <f t="shared" si="2"/>
        <v>6.133333333333334</v>
      </c>
      <c r="AK20" s="27">
        <v>6.17</v>
      </c>
      <c r="AL20" s="28">
        <f t="shared" si="6"/>
        <v>6.148000000000001</v>
      </c>
      <c r="AM20" s="21">
        <f t="shared" si="4"/>
        <v>7</v>
      </c>
      <c r="AN20" s="23">
        <f t="shared" si="5"/>
        <v>0</v>
      </c>
      <c r="AO20" s="30">
        <v>7</v>
      </c>
      <c r="AP20" s="30"/>
      <c r="AQ20" s="30"/>
      <c r="AR20" s="30">
        <v>19</v>
      </c>
      <c r="AS20" s="11"/>
    </row>
    <row r="21" spans="1:45" ht="12.75" customHeight="1">
      <c r="A21" s="23">
        <v>20</v>
      </c>
      <c r="B21" s="11"/>
      <c r="C21" s="25">
        <v>2</v>
      </c>
      <c r="D21" s="16">
        <v>2</v>
      </c>
      <c r="E21" s="16">
        <v>5</v>
      </c>
      <c r="F21" s="16">
        <v>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>
        <v>6</v>
      </c>
      <c r="X21" s="34">
        <v>5</v>
      </c>
      <c r="Y21" s="24">
        <f t="shared" si="0"/>
        <v>4.2</v>
      </c>
      <c r="Z21" s="25">
        <v>5</v>
      </c>
      <c r="AA21" s="16"/>
      <c r="AB21" s="16"/>
      <c r="AC21" s="16"/>
      <c r="AD21" s="16"/>
      <c r="AE21" s="16"/>
      <c r="AF21" s="16"/>
      <c r="AG21" s="16"/>
      <c r="AH21" s="24">
        <f t="shared" si="1"/>
        <v>5</v>
      </c>
      <c r="AI21" s="30">
        <v>4</v>
      </c>
      <c r="AJ21" s="26">
        <f t="shared" si="2"/>
        <v>4.88</v>
      </c>
      <c r="AK21" s="27">
        <v>4.6</v>
      </c>
      <c r="AL21" s="28">
        <f t="shared" si="6"/>
        <v>4.768000000000001</v>
      </c>
      <c r="AM21" s="21">
        <f t="shared" si="4"/>
        <v>5</v>
      </c>
      <c r="AN21" s="23">
        <f t="shared" si="5"/>
        <v>0</v>
      </c>
      <c r="AO21" s="30"/>
      <c r="AP21" s="30"/>
      <c r="AQ21" s="30"/>
      <c r="AR21" s="30">
        <v>20</v>
      </c>
      <c r="AS21" s="11"/>
    </row>
    <row r="22" spans="1:45" ht="12.75" customHeight="1">
      <c r="A22" s="23">
        <v>21</v>
      </c>
      <c r="B22" s="11"/>
      <c r="C22" s="25">
        <v>4</v>
      </c>
      <c r="D22" s="16">
        <v>5</v>
      </c>
      <c r="E22" s="16">
        <v>6</v>
      </c>
      <c r="F22" s="16">
        <v>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34"/>
      <c r="Y22" s="24">
        <f t="shared" si="0"/>
        <v>5</v>
      </c>
      <c r="Z22" s="25">
        <v>6</v>
      </c>
      <c r="AA22" s="16"/>
      <c r="AB22" s="16"/>
      <c r="AC22" s="16"/>
      <c r="AD22" s="16"/>
      <c r="AE22" s="16"/>
      <c r="AF22" s="16"/>
      <c r="AG22" s="16"/>
      <c r="AH22" s="24">
        <f t="shared" si="1"/>
        <v>6</v>
      </c>
      <c r="AI22" s="30"/>
      <c r="AJ22" s="26">
        <f t="shared" si="2"/>
        <v>5.1</v>
      </c>
      <c r="AK22" s="27">
        <v>5.7</v>
      </c>
      <c r="AL22" s="28">
        <f t="shared" si="6"/>
        <v>5.34</v>
      </c>
      <c r="AM22" s="21">
        <f t="shared" si="4"/>
        <v>5</v>
      </c>
      <c r="AN22" s="23">
        <f t="shared" si="5"/>
        <v>0</v>
      </c>
      <c r="AO22" s="30"/>
      <c r="AP22" s="30"/>
      <c r="AQ22" s="30"/>
      <c r="AR22" s="30">
        <v>21</v>
      </c>
      <c r="AS22" s="11"/>
    </row>
    <row r="23" spans="1:45" ht="12.75" customHeight="1">
      <c r="A23" s="23">
        <v>22</v>
      </c>
      <c r="B23" s="30"/>
      <c r="C23" s="25">
        <v>3</v>
      </c>
      <c r="D23" s="16">
        <v>6</v>
      </c>
      <c r="E23" s="16">
        <v>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34"/>
      <c r="Y23" s="24">
        <f t="shared" si="0"/>
        <v>5.5</v>
      </c>
      <c r="Z23" s="25">
        <v>5</v>
      </c>
      <c r="AA23" s="16"/>
      <c r="AB23" s="16"/>
      <c r="AC23" s="16"/>
      <c r="AD23" s="16"/>
      <c r="AE23" s="16"/>
      <c r="AF23" s="16"/>
      <c r="AG23" s="16"/>
      <c r="AH23" s="24">
        <f t="shared" si="1"/>
        <v>5</v>
      </c>
      <c r="AI23" s="30">
        <v>4.5</v>
      </c>
      <c r="AJ23" s="26">
        <f t="shared" si="2"/>
        <v>5.4</v>
      </c>
      <c r="AK23" s="27">
        <v>5</v>
      </c>
      <c r="AL23" s="28">
        <f t="shared" si="6"/>
        <v>5.24</v>
      </c>
      <c r="AM23" s="21">
        <f t="shared" si="4"/>
        <v>5</v>
      </c>
      <c r="AN23" s="23">
        <f t="shared" si="5"/>
        <v>0</v>
      </c>
      <c r="AO23" s="30"/>
      <c r="AP23" s="30"/>
      <c r="AQ23" s="30"/>
      <c r="AR23" s="30">
        <v>22</v>
      </c>
      <c r="AS23" s="30"/>
    </row>
    <row r="24" spans="1:45" ht="12.75" customHeight="1">
      <c r="A24" s="23">
        <v>23</v>
      </c>
      <c r="B24" s="38"/>
      <c r="C24" s="39">
        <v>4</v>
      </c>
      <c r="D24" s="40">
        <v>3</v>
      </c>
      <c r="E24" s="40">
        <v>4</v>
      </c>
      <c r="F24" s="40">
        <v>3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>
        <v>4</v>
      </c>
      <c r="X24" s="41"/>
      <c r="Y24" s="24">
        <f t="shared" si="0"/>
        <v>3.75</v>
      </c>
      <c r="Z24" s="39">
        <v>4</v>
      </c>
      <c r="AA24" s="40"/>
      <c r="AB24" s="40"/>
      <c r="AC24" s="40"/>
      <c r="AD24" s="40"/>
      <c r="AE24" s="40"/>
      <c r="AF24" s="40"/>
      <c r="AG24" s="40"/>
      <c r="AH24" s="24">
        <f t="shared" si="1"/>
        <v>4</v>
      </c>
      <c r="AI24" s="38">
        <v>2.5</v>
      </c>
      <c r="AJ24" s="42">
        <f t="shared" si="2"/>
        <v>3.975</v>
      </c>
      <c r="AK24" s="43">
        <v>4.76</v>
      </c>
      <c r="AL24" s="28">
        <f t="shared" si="6"/>
        <v>4.289</v>
      </c>
      <c r="AM24" s="21">
        <f t="shared" si="4"/>
        <v>4</v>
      </c>
      <c r="AN24" s="23">
        <f t="shared" si="5"/>
        <v>0</v>
      </c>
      <c r="AO24" s="38"/>
      <c r="AP24" s="38"/>
      <c r="AQ24" s="38"/>
      <c r="AR24" s="38">
        <v>23</v>
      </c>
      <c r="AS24" s="38"/>
    </row>
    <row r="25" spans="1:45" ht="12.75" customHeight="1">
      <c r="A25" s="44" t="s">
        <v>14</v>
      </c>
      <c r="B25" s="45" t="s">
        <v>15</v>
      </c>
      <c r="C25" s="46" t="s">
        <v>16</v>
      </c>
      <c r="D25" s="46" t="s">
        <v>17</v>
      </c>
      <c r="E25" s="46" t="s">
        <v>18</v>
      </c>
      <c r="F25" s="46" t="s">
        <v>19</v>
      </c>
      <c r="G25" s="46" t="s">
        <v>20</v>
      </c>
      <c r="H25" s="46" t="s">
        <v>21</v>
      </c>
      <c r="I25" s="46" t="s">
        <v>22</v>
      </c>
      <c r="J25" s="46" t="s">
        <v>23</v>
      </c>
      <c r="K25" s="46" t="s">
        <v>24</v>
      </c>
      <c r="L25" s="46" t="s">
        <v>25</v>
      </c>
      <c r="M25" s="46" t="s">
        <v>26</v>
      </c>
      <c r="N25" s="46"/>
      <c r="O25" s="46" t="s">
        <v>27</v>
      </c>
      <c r="P25" s="47" t="s">
        <v>28</v>
      </c>
      <c r="Q25" s="46" t="s">
        <v>29</v>
      </c>
      <c r="R25" s="46" t="s">
        <v>30</v>
      </c>
      <c r="S25" s="46" t="s">
        <v>31</v>
      </c>
      <c r="T25" s="46" t="s">
        <v>32</v>
      </c>
      <c r="U25" s="46" t="s">
        <v>33</v>
      </c>
      <c r="V25" s="46" t="s">
        <v>34</v>
      </c>
      <c r="W25" s="46" t="s">
        <v>35</v>
      </c>
      <c r="X25" s="46" t="s">
        <v>36</v>
      </c>
      <c r="Y25" s="45" t="s">
        <v>15</v>
      </c>
      <c r="Z25" s="47" t="s">
        <v>16</v>
      </c>
      <c r="AA25" s="47" t="s">
        <v>17</v>
      </c>
      <c r="AB25" s="47" t="s">
        <v>18</v>
      </c>
      <c r="AC25" s="47" t="s">
        <v>19</v>
      </c>
      <c r="AD25" s="47"/>
      <c r="AE25" s="47" t="s">
        <v>34</v>
      </c>
      <c r="AF25" s="47" t="s">
        <v>35</v>
      </c>
      <c r="AG25" s="47" t="s">
        <v>36</v>
      </c>
      <c r="AH25" s="48" t="s">
        <v>37</v>
      </c>
      <c r="AI25" s="49">
        <v>4</v>
      </c>
      <c r="AJ25" s="46"/>
      <c r="AK25" s="50"/>
      <c r="AL25" s="51" t="s">
        <v>38</v>
      </c>
      <c r="AM25" s="52">
        <f>IF(AM2&lt;&gt;"",AVERAGE(AM2:AM24),"")</f>
        <v>5.260869565217392</v>
      </c>
      <c r="AN25" s="53">
        <f>IF(AM25&lt;&gt;"",AM25-1,"")</f>
        <v>4.260869565217392</v>
      </c>
      <c r="AO25" s="16"/>
      <c r="AP25" s="54" t="s">
        <v>39</v>
      </c>
      <c r="AQ25" s="54"/>
      <c r="AR25" s="30"/>
      <c r="AS25" s="45" t="s">
        <v>15</v>
      </c>
    </row>
    <row r="26" spans="1:45" ht="12.75" customHeight="1">
      <c r="A26" s="55" t="s">
        <v>40</v>
      </c>
      <c r="B26" s="56" t="s">
        <v>41</v>
      </c>
      <c r="C26" s="57"/>
      <c r="D26" s="46"/>
      <c r="E26" s="46" t="s">
        <v>42</v>
      </c>
      <c r="F26" s="57"/>
      <c r="G26" s="46"/>
      <c r="H26" s="46"/>
      <c r="I26" s="46"/>
      <c r="J26" s="57"/>
      <c r="K26" s="46"/>
      <c r="L26" s="46"/>
      <c r="M26" s="46"/>
      <c r="N26" s="46"/>
      <c r="O26" s="46"/>
      <c r="P26" s="47"/>
      <c r="Q26" s="46"/>
      <c r="R26" s="46"/>
      <c r="S26" s="46"/>
      <c r="T26" s="46"/>
      <c r="U26" s="46"/>
      <c r="V26" s="46" t="s">
        <v>43</v>
      </c>
      <c r="W26" s="46" t="s">
        <v>44</v>
      </c>
      <c r="X26" s="46"/>
      <c r="Y26" s="56" t="s">
        <v>41</v>
      </c>
      <c r="Z26" s="46" t="s">
        <v>45</v>
      </c>
      <c r="AA26" s="46"/>
      <c r="AB26" s="46"/>
      <c r="AC26" s="46"/>
      <c r="AD26" s="46"/>
      <c r="AE26" s="46"/>
      <c r="AF26" s="46"/>
      <c r="AG26" s="46" t="s">
        <v>46</v>
      </c>
      <c r="AH26" s="58">
        <f>IF(COUNTIF(Z26:AG26,"&gt;0")&gt;0,AVERAGE(Z26:AG26),"")</f>
        <v>0</v>
      </c>
      <c r="AI26" s="46"/>
      <c r="AJ26" s="46"/>
      <c r="AK26" s="50"/>
      <c r="AL26" s="59"/>
      <c r="AM26" s="60">
        <f aca="true" t="shared" si="7" ref="AM26:AM29">IF(AO26&lt;&gt;"",AO26,IF(AL26&lt;&gt;"",ROUND(AL26,0),""))</f>
        <v>0</v>
      </c>
      <c r="AN26" s="61"/>
      <c r="AO26" s="16"/>
      <c r="AP26" s="16"/>
      <c r="AQ26" s="16"/>
      <c r="AR26" s="16"/>
      <c r="AS26" s="56" t="s">
        <v>41</v>
      </c>
    </row>
    <row r="27" spans="1:45" ht="12.75" customHeight="1">
      <c r="A27" s="1"/>
      <c r="B27" s="1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62"/>
      <c r="AI27" s="46"/>
      <c r="AJ27" s="46"/>
      <c r="AK27" s="50"/>
      <c r="AL27" s="59"/>
      <c r="AM27" s="60">
        <f t="shared" si="7"/>
        <v>0</v>
      </c>
      <c r="AN27" s="61"/>
      <c r="AO27" s="16"/>
      <c r="AP27" s="16"/>
      <c r="AQ27" s="16"/>
      <c r="AR27" s="1"/>
      <c r="AS27" s="16"/>
    </row>
    <row r="28" spans="1:45" ht="12.75" customHeight="1">
      <c r="A28" s="63"/>
      <c r="B28" s="1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58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58"/>
      <c r="AM28" s="60">
        <f t="shared" si="7"/>
        <v>0</v>
      </c>
      <c r="AN28" s="61"/>
      <c r="AO28" s="63"/>
      <c r="AP28" s="63"/>
      <c r="AQ28" s="63"/>
      <c r="AR28" s="63"/>
      <c r="AS28" s="16"/>
    </row>
    <row r="29" spans="1:45" ht="12.75" customHeight="1">
      <c r="A29" s="63"/>
      <c r="B29" s="3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58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58"/>
      <c r="AM29" s="60">
        <f t="shared" si="7"/>
        <v>0</v>
      </c>
      <c r="AN29" s="61"/>
      <c r="AO29" s="63"/>
      <c r="AP29" s="63"/>
      <c r="AQ29" s="63"/>
      <c r="AR29" s="63"/>
      <c r="AS29" s="31"/>
    </row>
    <row r="30" spans="1:45" ht="12.75" customHeight="1">
      <c r="A30" s="2" t="s">
        <v>0</v>
      </c>
      <c r="B30" s="3" t="s">
        <v>1</v>
      </c>
      <c r="C30" s="3" t="s"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 t="s">
        <v>3</v>
      </c>
      <c r="Z30" s="4" t="s">
        <v>4</v>
      </c>
      <c r="AA30" s="4"/>
      <c r="AB30" s="4"/>
      <c r="AC30" s="4"/>
      <c r="AD30" s="4"/>
      <c r="AE30" s="4"/>
      <c r="AF30" s="4"/>
      <c r="AG30" s="4"/>
      <c r="AH30" s="64" t="s">
        <v>3</v>
      </c>
      <c r="AI30" s="5" t="s">
        <v>5</v>
      </c>
      <c r="AJ30" s="6" t="s">
        <v>6</v>
      </c>
      <c r="AK30" s="6" t="s">
        <v>7</v>
      </c>
      <c r="AL30" s="7" t="s">
        <v>8</v>
      </c>
      <c r="AM30" s="10" t="s">
        <v>9</v>
      </c>
      <c r="AN30" s="4" t="s">
        <v>10</v>
      </c>
      <c r="AO30" s="2" t="s">
        <v>11</v>
      </c>
      <c r="AP30" s="4" t="s">
        <v>12</v>
      </c>
      <c r="AQ30" s="4" t="s">
        <v>13</v>
      </c>
      <c r="AR30" s="9" t="s">
        <v>0</v>
      </c>
      <c r="AS30" s="3" t="s">
        <v>1</v>
      </c>
    </row>
    <row r="31" spans="1:45" ht="12.75" customHeight="1">
      <c r="A31" s="10">
        <v>1</v>
      </c>
      <c r="B31" s="65"/>
      <c r="C31" s="66">
        <v>1</v>
      </c>
      <c r="D31" s="67">
        <v>5</v>
      </c>
      <c r="E31" s="67">
        <v>4</v>
      </c>
      <c r="F31" s="67"/>
      <c r="G31" s="67"/>
      <c r="H31" s="68"/>
      <c r="I31" s="15"/>
      <c r="J31" s="69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0">
        <v>7</v>
      </c>
      <c r="Y31" s="12">
        <f aca="true" t="shared" si="8" ref="Y31:Y48">IF(COUNTIF(C31:X31,"&gt;0")&gt;1,(SUM(C31:X31)-MIN(C31:X31))/(COUNTIF(C31:X31,"&gt;0")-1),IF(COUNTIF(C31:X31,"&gt;0")=1,AVERAGE(C31:X31),""))</f>
        <v>5.333333333333333</v>
      </c>
      <c r="Z31" s="71">
        <v>3</v>
      </c>
      <c r="AA31" s="15">
        <v>4</v>
      </c>
      <c r="AB31" s="15"/>
      <c r="AC31" s="67"/>
      <c r="AD31" s="67"/>
      <c r="AE31" s="67"/>
      <c r="AF31" s="67"/>
      <c r="AG31" s="67"/>
      <c r="AH31" s="72">
        <f aca="true" t="shared" si="9" ref="AH31:AH48">IF(COUNTIF(Z31:AG31,"&gt;0")&gt;0,AVERAGE(Z31:AG31),"")</f>
        <v>3.5</v>
      </c>
      <c r="AI31" s="17">
        <v>4</v>
      </c>
      <c r="AJ31" s="12">
        <f aca="true" t="shared" si="10" ref="AJ31:AJ48">IF(AND(COUNTIF(C31:X31,"&gt;0")&gt;0,COUNTIF(Z31:AH31,"&gt;0")&gt;0),Y31*0.4+AH31*0.5+MIN(7,(AI31*6/maxact34+1))*0.1,"")</f>
        <v>4.583333333333333</v>
      </c>
      <c r="AK31" s="19">
        <v>4.54</v>
      </c>
      <c r="AL31" s="20">
        <f aca="true" t="shared" si="11" ref="AL31:AL48">IF(AND(AJ31&lt;&gt;"",AK31&lt;&gt;""),0.6*AJ31+0.4*AK31,"")</f>
        <v>4.566000000000001</v>
      </c>
      <c r="AM31" s="73">
        <f aca="true" t="shared" si="12" ref="AM31:AM48">IF(AO31&lt;&gt;"",AO31,IF(AL31&lt;&gt;"",ROUND(AL31,0),""))</f>
        <v>5</v>
      </c>
      <c r="AN31" s="74">
        <f aca="true" t="shared" si="13" ref="AN31:AN48">IF(AM31="","",IF(AM31&lt;=2,"niedostateczny",IF(AM31=3,"dopuszczający",IF(AM31=4,"dostateczny",IF(AM31=5,"dobry",IF(AM31=6,"bardzo dobry","celujący"))))))</f>
        <v>0</v>
      </c>
      <c r="AO31" s="17"/>
      <c r="AP31" s="17"/>
      <c r="AQ31" s="70"/>
      <c r="AR31" s="17">
        <v>1</v>
      </c>
      <c r="AS31" s="65"/>
    </row>
    <row r="32" spans="1:45" ht="12.75" customHeight="1">
      <c r="A32" s="23">
        <v>2</v>
      </c>
      <c r="B32" s="11"/>
      <c r="C32" s="75">
        <v>4</v>
      </c>
      <c r="D32" s="47">
        <v>4</v>
      </c>
      <c r="E32" s="47">
        <v>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34"/>
      <c r="Y32" s="24">
        <f t="shared" si="8"/>
        <v>4.5</v>
      </c>
      <c r="Z32" s="25">
        <v>5</v>
      </c>
      <c r="AA32" s="47"/>
      <c r="AB32" s="47"/>
      <c r="AC32" s="47"/>
      <c r="AD32" s="47"/>
      <c r="AE32" s="47"/>
      <c r="AF32" s="47"/>
      <c r="AG32" s="47"/>
      <c r="AH32" s="24">
        <f t="shared" si="9"/>
        <v>5</v>
      </c>
      <c r="AI32" s="30">
        <v>4.5</v>
      </c>
      <c r="AJ32" s="24">
        <f t="shared" si="10"/>
        <v>5</v>
      </c>
      <c r="AK32" s="27">
        <v>4.7</v>
      </c>
      <c r="AL32" s="28">
        <f t="shared" si="11"/>
        <v>4.880000000000001</v>
      </c>
      <c r="AM32" s="21">
        <f t="shared" si="12"/>
        <v>5</v>
      </c>
      <c r="AN32" s="76">
        <f t="shared" si="13"/>
        <v>0</v>
      </c>
      <c r="AO32" s="30"/>
      <c r="AP32" s="30"/>
      <c r="AQ32" s="34"/>
      <c r="AR32" s="30">
        <v>2</v>
      </c>
      <c r="AS32" s="11"/>
    </row>
    <row r="33" spans="1:45" ht="12.75" customHeight="1">
      <c r="A33" s="23">
        <v>3</v>
      </c>
      <c r="B33" s="11"/>
      <c r="C33" s="13">
        <v>2</v>
      </c>
      <c r="D33" s="14">
        <v>5</v>
      </c>
      <c r="E33" s="16">
        <v>2</v>
      </c>
      <c r="F33" s="16"/>
      <c r="G33" s="16"/>
      <c r="H33" s="16"/>
      <c r="I33" s="14"/>
      <c r="J33" s="16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34">
        <v>5</v>
      </c>
      <c r="Y33" s="24">
        <f t="shared" si="8"/>
        <v>4</v>
      </c>
      <c r="Z33" s="25">
        <v>1</v>
      </c>
      <c r="AA33" s="16">
        <v>4</v>
      </c>
      <c r="AB33" s="16"/>
      <c r="AC33" s="16"/>
      <c r="AD33" s="16"/>
      <c r="AE33" s="16"/>
      <c r="AF33" s="16"/>
      <c r="AG33" s="16"/>
      <c r="AH33" s="24">
        <f t="shared" si="9"/>
        <v>2.5</v>
      </c>
      <c r="AI33" s="77"/>
      <c r="AJ33" s="24">
        <f t="shared" si="10"/>
        <v>2.95</v>
      </c>
      <c r="AK33" s="27">
        <v>2.67</v>
      </c>
      <c r="AL33" s="28">
        <f t="shared" si="11"/>
        <v>2.8380000000000005</v>
      </c>
      <c r="AM33" s="21">
        <f t="shared" si="12"/>
        <v>3</v>
      </c>
      <c r="AN33" s="76">
        <f t="shared" si="13"/>
        <v>0</v>
      </c>
      <c r="AO33" s="30"/>
      <c r="AP33" s="30"/>
      <c r="AQ33" s="34"/>
      <c r="AR33" s="30">
        <v>3</v>
      </c>
      <c r="AS33" s="11"/>
    </row>
    <row r="34" spans="1:45" ht="12.75" customHeight="1">
      <c r="A34" s="23">
        <v>4</v>
      </c>
      <c r="B34" s="11"/>
      <c r="C34" s="13">
        <v>3</v>
      </c>
      <c r="D34" s="16">
        <v>5</v>
      </c>
      <c r="E34" s="16">
        <v>4</v>
      </c>
      <c r="F34" s="16"/>
      <c r="G34" s="16"/>
      <c r="H34" s="16"/>
      <c r="I34" s="14"/>
      <c r="J34" s="1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34">
        <v>7</v>
      </c>
      <c r="Y34" s="24">
        <f t="shared" si="8"/>
        <v>5.333333333333333</v>
      </c>
      <c r="Z34" s="25">
        <v>4</v>
      </c>
      <c r="AA34" s="16"/>
      <c r="AB34" s="16"/>
      <c r="AC34" s="16"/>
      <c r="AD34" s="16"/>
      <c r="AE34" s="16"/>
      <c r="AF34" s="16"/>
      <c r="AG34" s="16"/>
      <c r="AH34" s="24">
        <f t="shared" si="9"/>
        <v>4</v>
      </c>
      <c r="AI34" s="30">
        <v>2</v>
      </c>
      <c r="AJ34" s="24">
        <f t="shared" si="10"/>
        <v>4.533333333333333</v>
      </c>
      <c r="AK34" s="27">
        <v>4.08</v>
      </c>
      <c r="AL34" s="28">
        <f t="shared" si="11"/>
        <v>4.352</v>
      </c>
      <c r="AM34" s="21">
        <f t="shared" si="12"/>
        <v>4</v>
      </c>
      <c r="AN34" s="76">
        <f t="shared" si="13"/>
        <v>0</v>
      </c>
      <c r="AO34" s="30"/>
      <c r="AP34" s="30"/>
      <c r="AQ34" s="34"/>
      <c r="AR34" s="30">
        <v>4</v>
      </c>
      <c r="AS34" s="11"/>
    </row>
    <row r="35" spans="1:45" ht="12.75" customHeight="1">
      <c r="A35" s="23">
        <v>5</v>
      </c>
      <c r="B35" s="11"/>
      <c r="C35" s="25">
        <v>1</v>
      </c>
      <c r="D35" s="16">
        <v>4</v>
      </c>
      <c r="E35" s="14"/>
      <c r="F35" s="16"/>
      <c r="G35" s="16"/>
      <c r="H35" s="16"/>
      <c r="I35" s="1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34">
        <v>4</v>
      </c>
      <c r="Y35" s="24">
        <f t="shared" si="8"/>
        <v>4</v>
      </c>
      <c r="Z35" s="25">
        <v>2</v>
      </c>
      <c r="AA35" s="16">
        <v>5</v>
      </c>
      <c r="AB35" s="16"/>
      <c r="AC35" s="16"/>
      <c r="AD35" s="16"/>
      <c r="AE35" s="16"/>
      <c r="AF35" s="16"/>
      <c r="AG35" s="16"/>
      <c r="AH35" s="24">
        <f t="shared" si="9"/>
        <v>3.5</v>
      </c>
      <c r="AI35" s="30">
        <v>2</v>
      </c>
      <c r="AJ35" s="24">
        <f t="shared" si="10"/>
        <v>3.75</v>
      </c>
      <c r="AK35" s="27">
        <v>3.82</v>
      </c>
      <c r="AL35" s="28">
        <f t="shared" si="11"/>
        <v>3.7780000000000005</v>
      </c>
      <c r="AM35" s="21">
        <f t="shared" si="12"/>
        <v>4</v>
      </c>
      <c r="AN35" s="76">
        <f t="shared" si="13"/>
        <v>0</v>
      </c>
      <c r="AO35" s="30"/>
      <c r="AP35" s="30"/>
      <c r="AQ35" s="34"/>
      <c r="AR35" s="30">
        <v>5</v>
      </c>
      <c r="AS35" s="11"/>
    </row>
    <row r="36" spans="1:45" ht="12.75" customHeight="1">
      <c r="A36" s="23">
        <v>6</v>
      </c>
      <c r="B36" s="11"/>
      <c r="C36" s="13">
        <v>1</v>
      </c>
      <c r="D36" s="16">
        <v>6</v>
      </c>
      <c r="E36" s="1">
        <v>1</v>
      </c>
      <c r="F36" s="1"/>
      <c r="G36" s="16"/>
      <c r="H36" s="16"/>
      <c r="I36" s="16"/>
      <c r="J36" s="16"/>
      <c r="K36" s="16"/>
      <c r="L36" s="16"/>
      <c r="M36" s="14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34"/>
      <c r="Y36" s="24">
        <f t="shared" si="8"/>
        <v>3.5</v>
      </c>
      <c r="Z36" s="25">
        <v>3</v>
      </c>
      <c r="AA36" s="16"/>
      <c r="AB36" s="16"/>
      <c r="AC36" s="16"/>
      <c r="AD36" s="16"/>
      <c r="AE36" s="16"/>
      <c r="AF36" s="16"/>
      <c r="AG36" s="16"/>
      <c r="AH36" s="24">
        <f t="shared" si="9"/>
        <v>3</v>
      </c>
      <c r="AI36" s="30"/>
      <c r="AJ36" s="24">
        <f t="shared" si="10"/>
        <v>3.0000000000000004</v>
      </c>
      <c r="AK36" s="27">
        <v>2.87</v>
      </c>
      <c r="AL36" s="28">
        <f t="shared" si="11"/>
        <v>2.9480000000000004</v>
      </c>
      <c r="AM36" s="21">
        <f t="shared" si="12"/>
        <v>3</v>
      </c>
      <c r="AN36" s="76">
        <f t="shared" si="13"/>
        <v>0</v>
      </c>
      <c r="AO36" s="30"/>
      <c r="AP36" s="30"/>
      <c r="AQ36" s="34"/>
      <c r="AR36" s="30">
        <v>6</v>
      </c>
      <c r="AS36" s="11"/>
    </row>
    <row r="37" spans="1:45" ht="12.75" customHeight="1">
      <c r="A37" s="23">
        <v>7</v>
      </c>
      <c r="B37" s="11"/>
      <c r="C37" s="25">
        <v>3</v>
      </c>
      <c r="D37" s="16">
        <v>4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34">
        <v>5</v>
      </c>
      <c r="Y37" s="24">
        <f t="shared" si="8"/>
        <v>4.5</v>
      </c>
      <c r="Z37" s="78">
        <v>5</v>
      </c>
      <c r="AA37" s="16"/>
      <c r="AB37" s="16"/>
      <c r="AC37" s="16"/>
      <c r="AD37" s="16"/>
      <c r="AE37" s="16"/>
      <c r="AF37" s="16"/>
      <c r="AG37" s="16"/>
      <c r="AH37" s="24">
        <f t="shared" si="9"/>
        <v>5</v>
      </c>
      <c r="AI37" s="30">
        <v>3</v>
      </c>
      <c r="AJ37" s="24">
        <f t="shared" si="10"/>
        <v>4.85</v>
      </c>
      <c r="AK37" s="27">
        <v>3.75</v>
      </c>
      <c r="AL37" s="28">
        <f t="shared" si="11"/>
        <v>4.41</v>
      </c>
      <c r="AM37" s="21">
        <f t="shared" si="12"/>
        <v>4</v>
      </c>
      <c r="AN37" s="23">
        <f t="shared" si="13"/>
        <v>0</v>
      </c>
      <c r="AO37" s="30"/>
      <c r="AP37" s="30"/>
      <c r="AQ37" s="34"/>
      <c r="AR37" s="30">
        <v>7</v>
      </c>
      <c r="AS37" s="11"/>
    </row>
    <row r="38" spans="1:45" ht="12.75" customHeight="1">
      <c r="A38" s="23">
        <v>8</v>
      </c>
      <c r="B38" s="11"/>
      <c r="C38" s="25">
        <v>1</v>
      </c>
      <c r="D38" s="16">
        <v>4</v>
      </c>
      <c r="E38" s="16">
        <v>4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34">
        <v>5</v>
      </c>
      <c r="Y38" s="24">
        <f t="shared" si="8"/>
        <v>4.333333333333333</v>
      </c>
      <c r="Z38" s="25">
        <v>1</v>
      </c>
      <c r="AA38" s="16">
        <v>4</v>
      </c>
      <c r="AB38" s="16"/>
      <c r="AC38" s="16"/>
      <c r="AD38" s="16"/>
      <c r="AE38" s="16"/>
      <c r="AF38" s="16"/>
      <c r="AG38" s="16"/>
      <c r="AH38" s="24">
        <f t="shared" si="9"/>
        <v>2.5</v>
      </c>
      <c r="AI38" s="30">
        <v>1</v>
      </c>
      <c r="AJ38" s="24">
        <f t="shared" si="10"/>
        <v>3.2333333333333334</v>
      </c>
      <c r="AK38" s="27">
        <v>4.12</v>
      </c>
      <c r="AL38" s="28">
        <f t="shared" si="11"/>
        <v>3.5880000000000005</v>
      </c>
      <c r="AM38" s="21">
        <f t="shared" si="12"/>
        <v>4</v>
      </c>
      <c r="AN38" s="23">
        <f t="shared" si="13"/>
        <v>0</v>
      </c>
      <c r="AO38" s="30"/>
      <c r="AP38" s="30"/>
      <c r="AQ38" s="34"/>
      <c r="AR38" s="30">
        <v>8</v>
      </c>
      <c r="AS38" s="11"/>
    </row>
    <row r="39" spans="1:45" ht="12.75" customHeight="1">
      <c r="A39" s="23">
        <v>9</v>
      </c>
      <c r="B39" s="11"/>
      <c r="C39" s="25">
        <v>4</v>
      </c>
      <c r="D39" s="16">
        <v>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79"/>
      <c r="S39" s="16"/>
      <c r="T39" s="16"/>
      <c r="U39" s="16"/>
      <c r="V39" s="16"/>
      <c r="W39" s="16"/>
      <c r="X39" s="34">
        <v>7</v>
      </c>
      <c r="Y39" s="24">
        <f t="shared" si="8"/>
        <v>7</v>
      </c>
      <c r="Z39" s="25">
        <v>5</v>
      </c>
      <c r="AA39" s="16"/>
      <c r="AB39" s="16"/>
      <c r="AC39" s="16"/>
      <c r="AD39" s="16"/>
      <c r="AE39" s="16"/>
      <c r="AF39" s="16"/>
      <c r="AG39" s="16"/>
      <c r="AH39" s="24">
        <f t="shared" si="9"/>
        <v>5</v>
      </c>
      <c r="AI39" s="30">
        <v>4.5</v>
      </c>
      <c r="AJ39" s="24">
        <f t="shared" si="10"/>
        <v>6.000000000000001</v>
      </c>
      <c r="AK39" s="37">
        <v>5.8</v>
      </c>
      <c r="AL39" s="28">
        <f t="shared" si="11"/>
        <v>5.920000000000001</v>
      </c>
      <c r="AM39" s="21">
        <f t="shared" si="12"/>
        <v>6</v>
      </c>
      <c r="AN39" s="23">
        <f t="shared" si="13"/>
        <v>0</v>
      </c>
      <c r="AO39" s="30"/>
      <c r="AP39" s="30"/>
      <c r="AQ39" s="34"/>
      <c r="AR39" s="30">
        <v>9</v>
      </c>
      <c r="AS39" s="11"/>
    </row>
    <row r="40" spans="1:45" ht="12.75" customHeight="1">
      <c r="A40" s="23">
        <v>10</v>
      </c>
      <c r="B40" s="11"/>
      <c r="C40" s="2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34"/>
      <c r="Y40" s="24">
        <f t="shared" si="8"/>
        <v>0</v>
      </c>
      <c r="Z40" s="25"/>
      <c r="AA40" s="16"/>
      <c r="AB40" s="16"/>
      <c r="AC40" s="16"/>
      <c r="AD40" s="16"/>
      <c r="AE40" s="16"/>
      <c r="AF40" s="16"/>
      <c r="AG40" s="16"/>
      <c r="AH40" s="24">
        <f t="shared" si="9"/>
        <v>0</v>
      </c>
      <c r="AI40" s="30"/>
      <c r="AJ40" s="24">
        <f t="shared" si="10"/>
        <v>0</v>
      </c>
      <c r="AK40" s="37"/>
      <c r="AL40" s="28">
        <f t="shared" si="11"/>
        <v>0</v>
      </c>
      <c r="AM40" s="21">
        <f t="shared" si="12"/>
        <v>0</v>
      </c>
      <c r="AN40" s="23">
        <f t="shared" si="13"/>
        <v>0</v>
      </c>
      <c r="AO40" s="30"/>
      <c r="AP40" s="30"/>
      <c r="AQ40" s="34"/>
      <c r="AR40" s="30">
        <v>10</v>
      </c>
      <c r="AS40" s="11"/>
    </row>
    <row r="41" spans="1:45" ht="12.75" customHeight="1">
      <c r="A41" s="23">
        <v>11</v>
      </c>
      <c r="B41" s="11"/>
      <c r="C41" s="25"/>
      <c r="D41" s="16"/>
      <c r="E41" s="16"/>
      <c r="F41" s="31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34"/>
      <c r="Y41" s="24">
        <f t="shared" si="8"/>
        <v>0</v>
      </c>
      <c r="Z41" s="25"/>
      <c r="AA41" s="16"/>
      <c r="AB41" s="16"/>
      <c r="AC41" s="16"/>
      <c r="AD41" s="16"/>
      <c r="AE41" s="16"/>
      <c r="AF41" s="16"/>
      <c r="AG41" s="16"/>
      <c r="AH41" s="24">
        <f t="shared" si="9"/>
        <v>0</v>
      </c>
      <c r="AI41" s="30"/>
      <c r="AJ41" s="24">
        <f t="shared" si="10"/>
        <v>0</v>
      </c>
      <c r="AK41" s="37"/>
      <c r="AL41" s="28">
        <f t="shared" si="11"/>
        <v>0</v>
      </c>
      <c r="AM41" s="21">
        <f t="shared" si="12"/>
        <v>0</v>
      </c>
      <c r="AN41" s="23">
        <f t="shared" si="13"/>
        <v>0</v>
      </c>
      <c r="AO41" s="30"/>
      <c r="AP41" s="30"/>
      <c r="AQ41" s="34"/>
      <c r="AR41" s="30">
        <v>11</v>
      </c>
      <c r="AS41" s="11"/>
    </row>
    <row r="42" spans="1:45" ht="12.75" customHeight="1">
      <c r="A42" s="23">
        <v>12</v>
      </c>
      <c r="B42" s="11"/>
      <c r="C42" s="25"/>
      <c r="D42" s="16"/>
      <c r="E42" s="16"/>
      <c r="F42" s="14"/>
      <c r="G42" s="1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34"/>
      <c r="Y42" s="24">
        <f t="shared" si="8"/>
        <v>0</v>
      </c>
      <c r="Z42" s="25"/>
      <c r="AA42" s="16"/>
      <c r="AB42" s="16"/>
      <c r="AC42" s="16"/>
      <c r="AD42" s="16"/>
      <c r="AE42" s="16"/>
      <c r="AF42" s="16"/>
      <c r="AG42" s="16"/>
      <c r="AH42" s="24">
        <f t="shared" si="9"/>
        <v>0</v>
      </c>
      <c r="AI42" s="30"/>
      <c r="AJ42" s="24">
        <f t="shared" si="10"/>
        <v>0</v>
      </c>
      <c r="AK42" s="37"/>
      <c r="AL42" s="28">
        <f t="shared" si="11"/>
        <v>0</v>
      </c>
      <c r="AM42" s="21">
        <f t="shared" si="12"/>
        <v>0</v>
      </c>
      <c r="AN42" s="23">
        <f t="shared" si="13"/>
        <v>0</v>
      </c>
      <c r="AO42" s="30"/>
      <c r="AP42" s="30"/>
      <c r="AQ42" s="34"/>
      <c r="AR42" s="30">
        <v>12</v>
      </c>
      <c r="AS42" s="11"/>
    </row>
    <row r="43" spans="1:45" ht="12.75" customHeight="1">
      <c r="A43" s="23">
        <v>13</v>
      </c>
      <c r="B43" s="11"/>
      <c r="C43" s="25"/>
      <c r="D43" s="16"/>
      <c r="E43" s="16"/>
      <c r="F43" s="14"/>
      <c r="G43" s="14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34"/>
      <c r="Y43" s="24">
        <f t="shared" si="8"/>
        <v>0</v>
      </c>
      <c r="Z43" s="25"/>
      <c r="AA43" s="16"/>
      <c r="AB43" s="16"/>
      <c r="AC43" s="16"/>
      <c r="AD43" s="16"/>
      <c r="AE43" s="16"/>
      <c r="AF43" s="16"/>
      <c r="AG43" s="16"/>
      <c r="AH43" s="24">
        <f t="shared" si="9"/>
        <v>0</v>
      </c>
      <c r="AI43" s="30"/>
      <c r="AJ43" s="24">
        <f t="shared" si="10"/>
        <v>0</v>
      </c>
      <c r="AK43" s="37"/>
      <c r="AL43" s="28">
        <f t="shared" si="11"/>
        <v>0</v>
      </c>
      <c r="AM43" s="21">
        <f t="shared" si="12"/>
        <v>0</v>
      </c>
      <c r="AN43" s="23">
        <f t="shared" si="13"/>
        <v>0</v>
      </c>
      <c r="AO43" s="30"/>
      <c r="AP43" s="30"/>
      <c r="AQ43" s="34"/>
      <c r="AR43" s="30">
        <v>13</v>
      </c>
      <c r="AS43" s="11"/>
    </row>
    <row r="44" spans="1:45" ht="12.75" customHeight="1">
      <c r="A44" s="23">
        <v>14</v>
      </c>
      <c r="B44" s="11"/>
      <c r="C44" s="2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34"/>
      <c r="Y44" s="24">
        <f t="shared" si="8"/>
        <v>0</v>
      </c>
      <c r="Z44" s="25"/>
      <c r="AA44" s="16"/>
      <c r="AB44" s="16"/>
      <c r="AC44" s="16"/>
      <c r="AD44" s="16"/>
      <c r="AE44" s="16"/>
      <c r="AF44" s="16"/>
      <c r="AG44" s="16"/>
      <c r="AH44" s="24">
        <f t="shared" si="9"/>
        <v>0</v>
      </c>
      <c r="AI44" s="30"/>
      <c r="AJ44" s="24">
        <f t="shared" si="10"/>
        <v>0</v>
      </c>
      <c r="AK44" s="37"/>
      <c r="AL44" s="28">
        <f t="shared" si="11"/>
        <v>0</v>
      </c>
      <c r="AM44" s="21">
        <f t="shared" si="12"/>
        <v>0</v>
      </c>
      <c r="AN44" s="23">
        <f t="shared" si="13"/>
        <v>0</v>
      </c>
      <c r="AO44" s="30"/>
      <c r="AP44" s="30"/>
      <c r="AQ44" s="34"/>
      <c r="AR44" s="30">
        <v>14</v>
      </c>
      <c r="AS44" s="11"/>
    </row>
    <row r="45" spans="1:45" ht="12.75" customHeight="1">
      <c r="A45" s="23">
        <v>15</v>
      </c>
      <c r="B45" s="30"/>
      <c r="C45" s="2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34"/>
      <c r="Y45" s="24">
        <f t="shared" si="8"/>
        <v>0</v>
      </c>
      <c r="Z45" s="25"/>
      <c r="AA45" s="16"/>
      <c r="AB45" s="16"/>
      <c r="AC45" s="16"/>
      <c r="AD45" s="16"/>
      <c r="AE45" s="16"/>
      <c r="AF45" s="16"/>
      <c r="AG45" s="16"/>
      <c r="AH45" s="24">
        <f t="shared" si="9"/>
        <v>0</v>
      </c>
      <c r="AI45" s="30"/>
      <c r="AJ45" s="24">
        <f t="shared" si="10"/>
        <v>0</v>
      </c>
      <c r="AK45" s="37"/>
      <c r="AL45" s="28">
        <f t="shared" si="11"/>
        <v>0</v>
      </c>
      <c r="AM45" s="21">
        <f t="shared" si="12"/>
        <v>0</v>
      </c>
      <c r="AN45" s="23">
        <f t="shared" si="13"/>
        <v>0</v>
      </c>
      <c r="AO45" s="30"/>
      <c r="AP45" s="30"/>
      <c r="AQ45" s="34"/>
      <c r="AR45" s="30">
        <v>15</v>
      </c>
      <c r="AS45" s="30"/>
    </row>
    <row r="46" spans="1:45" ht="12.75" customHeight="1">
      <c r="A46" s="23">
        <v>16</v>
      </c>
      <c r="B46" s="30"/>
      <c r="C46" s="25"/>
      <c r="D46" s="16"/>
      <c r="E46" s="16"/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34"/>
      <c r="Y46" s="24">
        <f t="shared" si="8"/>
        <v>0</v>
      </c>
      <c r="Z46" s="25"/>
      <c r="AA46" s="16"/>
      <c r="AB46" s="16"/>
      <c r="AC46" s="16"/>
      <c r="AD46" s="16"/>
      <c r="AE46" s="16"/>
      <c r="AF46" s="16"/>
      <c r="AG46" s="16"/>
      <c r="AH46" s="24">
        <f t="shared" si="9"/>
        <v>0</v>
      </c>
      <c r="AI46" s="30"/>
      <c r="AJ46" s="24">
        <f t="shared" si="10"/>
        <v>0</v>
      </c>
      <c r="AK46" s="37"/>
      <c r="AL46" s="28">
        <f t="shared" si="11"/>
        <v>0</v>
      </c>
      <c r="AM46" s="21">
        <f t="shared" si="12"/>
        <v>0</v>
      </c>
      <c r="AN46" s="23">
        <f t="shared" si="13"/>
        <v>0</v>
      </c>
      <c r="AO46" s="30"/>
      <c r="AP46" s="30"/>
      <c r="AQ46" s="34"/>
      <c r="AR46" s="30">
        <v>16</v>
      </c>
      <c r="AS46" s="30"/>
    </row>
    <row r="47" spans="1:45" ht="12.75" customHeight="1">
      <c r="A47" s="23">
        <v>17</v>
      </c>
      <c r="B47" s="30"/>
      <c r="C47" s="2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34"/>
      <c r="Y47" s="24">
        <f t="shared" si="8"/>
        <v>0</v>
      </c>
      <c r="Z47" s="25"/>
      <c r="AA47" s="16"/>
      <c r="AB47" s="16"/>
      <c r="AC47" s="16"/>
      <c r="AD47" s="16"/>
      <c r="AE47" s="16"/>
      <c r="AF47" s="16"/>
      <c r="AG47" s="16"/>
      <c r="AH47" s="24">
        <f t="shared" si="9"/>
        <v>0</v>
      </c>
      <c r="AI47" s="30"/>
      <c r="AJ47" s="24">
        <f t="shared" si="10"/>
        <v>0</v>
      </c>
      <c r="AK47" s="27"/>
      <c r="AL47" s="28">
        <f t="shared" si="11"/>
        <v>0</v>
      </c>
      <c r="AM47" s="21">
        <f t="shared" si="12"/>
        <v>0</v>
      </c>
      <c r="AN47" s="23">
        <f t="shared" si="13"/>
        <v>0</v>
      </c>
      <c r="AO47" s="30"/>
      <c r="AP47" s="30"/>
      <c r="AQ47" s="34"/>
      <c r="AR47" s="30">
        <v>17</v>
      </c>
      <c r="AS47" s="30"/>
    </row>
    <row r="48" spans="1:45" ht="12.75" customHeight="1">
      <c r="A48" s="80">
        <v>18</v>
      </c>
      <c r="B48" s="38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1"/>
      <c r="Y48" s="81">
        <f t="shared" si="8"/>
        <v>0</v>
      </c>
      <c r="Z48" s="39"/>
      <c r="AA48" s="40"/>
      <c r="AB48" s="40"/>
      <c r="AC48" s="40"/>
      <c r="AD48" s="40"/>
      <c r="AE48" s="40"/>
      <c r="AF48" s="40"/>
      <c r="AG48" s="40"/>
      <c r="AH48" s="81">
        <f t="shared" si="9"/>
        <v>0</v>
      </c>
      <c r="AI48" s="38"/>
      <c r="AJ48" s="81">
        <f t="shared" si="10"/>
        <v>0</v>
      </c>
      <c r="AK48" s="43"/>
      <c r="AL48" s="82">
        <f t="shared" si="11"/>
        <v>0</v>
      </c>
      <c r="AM48" s="55">
        <f t="shared" si="12"/>
        <v>0</v>
      </c>
      <c r="AN48" s="80">
        <f t="shared" si="13"/>
        <v>0</v>
      </c>
      <c r="AO48" s="38"/>
      <c r="AP48" s="38"/>
      <c r="AQ48" s="41"/>
      <c r="AR48" s="38">
        <v>18</v>
      </c>
      <c r="AS48" s="38"/>
    </row>
    <row r="49" spans="1:45" ht="12.75" customHeight="1">
      <c r="A49" s="83" t="s">
        <v>47</v>
      </c>
      <c r="B49" s="45" t="s">
        <v>15</v>
      </c>
      <c r="C49" s="46" t="s">
        <v>16</v>
      </c>
      <c r="D49" s="46" t="s">
        <v>17</v>
      </c>
      <c r="E49" s="46" t="s">
        <v>18</v>
      </c>
      <c r="F49" s="46" t="s">
        <v>19</v>
      </c>
      <c r="G49" s="46" t="s">
        <v>20</v>
      </c>
      <c r="H49" s="46" t="s">
        <v>21</v>
      </c>
      <c r="I49" s="46" t="s">
        <v>22</v>
      </c>
      <c r="J49" s="46" t="s">
        <v>23</v>
      </c>
      <c r="K49" s="46" t="s">
        <v>24</v>
      </c>
      <c r="L49" s="46" t="s">
        <v>25</v>
      </c>
      <c r="M49" s="46"/>
      <c r="N49" s="46"/>
      <c r="O49" s="46" t="s">
        <v>27</v>
      </c>
      <c r="P49" s="47" t="s">
        <v>28</v>
      </c>
      <c r="Q49" s="46" t="s">
        <v>29</v>
      </c>
      <c r="R49" s="46" t="s">
        <v>30</v>
      </c>
      <c r="S49" s="46" t="s">
        <v>31</v>
      </c>
      <c r="T49" s="46" t="s">
        <v>32</v>
      </c>
      <c r="U49" s="46" t="s">
        <v>33</v>
      </c>
      <c r="V49" s="46" t="s">
        <v>34</v>
      </c>
      <c r="W49" s="46" t="s">
        <v>35</v>
      </c>
      <c r="X49" s="46" t="s">
        <v>36</v>
      </c>
      <c r="Y49" s="45" t="s">
        <v>15</v>
      </c>
      <c r="Z49" s="47" t="s">
        <v>16</v>
      </c>
      <c r="AA49" s="47" t="s">
        <v>17</v>
      </c>
      <c r="AB49" s="47" t="s">
        <v>18</v>
      </c>
      <c r="AC49" s="47" t="s">
        <v>19</v>
      </c>
      <c r="AD49" s="47"/>
      <c r="AE49" s="47" t="s">
        <v>34</v>
      </c>
      <c r="AF49" s="47" t="s">
        <v>35</v>
      </c>
      <c r="AG49" s="47" t="s">
        <v>36</v>
      </c>
      <c r="AH49" s="48" t="s">
        <v>37</v>
      </c>
      <c r="AI49" s="49">
        <v>4</v>
      </c>
      <c r="AJ49" s="84"/>
      <c r="AK49" s="50"/>
      <c r="AL49" s="51" t="s">
        <v>3</v>
      </c>
      <c r="AM49" s="52">
        <f>IF(AM31&lt;&gt;"",AVERAGE(AM30:AM48),"")</f>
        <v>4.222222222222222</v>
      </c>
      <c r="AN49" s="53">
        <f>IF(AM49&lt;&gt;"",AM49-1,"")</f>
        <v>3.2222222222222223</v>
      </c>
      <c r="AO49" s="16"/>
      <c r="AP49" s="54" t="s">
        <v>39</v>
      </c>
      <c r="AQ49" s="54"/>
      <c r="AR49" s="30"/>
      <c r="AS49" s="45" t="s">
        <v>15</v>
      </c>
    </row>
    <row r="50" spans="1:45" ht="12.75" customHeight="1">
      <c r="A50" s="55" t="s">
        <v>40</v>
      </c>
      <c r="B50" s="56" t="s">
        <v>41</v>
      </c>
      <c r="C50" s="57" t="s">
        <v>48</v>
      </c>
      <c r="D50" s="46" t="s">
        <v>44</v>
      </c>
      <c r="E50" s="46" t="s">
        <v>42</v>
      </c>
      <c r="F50" s="57"/>
      <c r="G50" s="46"/>
      <c r="H50" s="46"/>
      <c r="I50" s="46"/>
      <c r="J50" s="57"/>
      <c r="K50" s="46"/>
      <c r="L50" s="46"/>
      <c r="M50" s="46"/>
      <c r="N50" s="46"/>
      <c r="O50" s="46"/>
      <c r="P50" s="47"/>
      <c r="Q50" s="46"/>
      <c r="R50" s="46"/>
      <c r="S50" s="46"/>
      <c r="T50" s="46"/>
      <c r="U50" s="46"/>
      <c r="V50" s="46"/>
      <c r="W50" s="46"/>
      <c r="X50" s="46" t="s">
        <v>49</v>
      </c>
      <c r="Y50" s="56" t="s">
        <v>41</v>
      </c>
      <c r="Z50" s="46" t="s">
        <v>50</v>
      </c>
      <c r="AA50" s="46"/>
      <c r="AB50" s="46"/>
      <c r="AC50" s="46"/>
      <c r="AD50" s="46"/>
      <c r="AE50" s="46"/>
      <c r="AF50" s="46"/>
      <c r="AG50" s="46"/>
      <c r="AH50" s="58"/>
      <c r="AI50" s="46"/>
      <c r="AJ50" s="58"/>
      <c r="AK50" s="50"/>
      <c r="AL50" s="50"/>
      <c r="AM50" s="58"/>
      <c r="AN50" s="58"/>
      <c r="AO50" s="16"/>
      <c r="AP50" s="16"/>
      <c r="AQ50" s="16"/>
      <c r="AR50" s="16"/>
      <c r="AS50" s="56" t="s">
        <v>41</v>
      </c>
    </row>
    <row r="65535" ht="12.75" customHeight="1"/>
    <row r="65536" ht="12.75" customHeight="1"/>
  </sheetData>
  <sheetProtection selectLockedCells="1" selectUnlockedCells="1"/>
  <mergeCells count="6">
    <mergeCell ref="C1:X1"/>
    <mergeCell ref="Z1:AG1"/>
    <mergeCell ref="AP25:AQ25"/>
    <mergeCell ref="C30:X30"/>
    <mergeCell ref="Z30:AG30"/>
    <mergeCell ref="AP49:AQ4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53"/>
  <sheetViews>
    <sheetView workbookViewId="0" topLeftCell="A40">
      <selection activeCell="I66" sqref="I66"/>
    </sheetView>
  </sheetViews>
  <sheetFormatPr defaultColWidth="6.8515625" defaultRowHeight="12.75" customHeight="1"/>
  <cols>
    <col min="1" max="1" width="5.421875" style="58" customWidth="1"/>
    <col min="2" max="2" width="22.421875" style="16" customWidth="1"/>
    <col min="3" max="24" width="2.421875" style="16" customWidth="1"/>
    <col min="25" max="25" width="6.421875" style="58" customWidth="1"/>
    <col min="26" max="33" width="2.421875" style="58" customWidth="1"/>
    <col min="34" max="34" width="9.421875" style="58" customWidth="1"/>
    <col min="35" max="35" width="10.421875" style="58" customWidth="1"/>
    <col min="36" max="36" width="12.421875" style="58" customWidth="1"/>
    <col min="37" max="38" width="11.421875" style="58" customWidth="1"/>
    <col min="39" max="41" width="11.421875" style="58" hidden="1" customWidth="1"/>
    <col min="42" max="42" width="11.421875" style="16" customWidth="1"/>
    <col min="43" max="43" width="6.421875" style="16" customWidth="1"/>
    <col min="44" max="44" width="8.421875" style="16" customWidth="1"/>
    <col min="45" max="48" width="8.421875" style="58" customWidth="1"/>
    <col min="49" max="49" width="14.421875" style="0" customWidth="1"/>
    <col min="50" max="52" width="8.421875" style="0" customWidth="1"/>
    <col min="53" max="255" width="8.421875" style="58" customWidth="1"/>
    <col min="256" max="16384" width="8.421875" style="63" customWidth="1"/>
  </cols>
  <sheetData>
    <row r="1" spans="1:43" ht="12.75" customHeight="1">
      <c r="A1" s="2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3</v>
      </c>
      <c r="Z1" s="4" t="s">
        <v>4</v>
      </c>
      <c r="AA1" s="4"/>
      <c r="AB1" s="4"/>
      <c r="AC1" s="4"/>
      <c r="AD1" s="4"/>
      <c r="AE1" s="4"/>
      <c r="AF1" s="4"/>
      <c r="AG1" s="4"/>
      <c r="AH1" s="4" t="s">
        <v>3</v>
      </c>
      <c r="AI1" s="4" t="s">
        <v>5</v>
      </c>
      <c r="AJ1" s="5" t="s">
        <v>51</v>
      </c>
      <c r="AK1" s="4" t="s">
        <v>9</v>
      </c>
      <c r="AL1" s="4" t="s">
        <v>10</v>
      </c>
      <c r="AM1" s="2" t="s">
        <v>11</v>
      </c>
      <c r="AN1" s="4" t="s">
        <v>12</v>
      </c>
      <c r="AO1" s="4" t="s">
        <v>13</v>
      </c>
      <c r="AP1" s="9" t="s">
        <v>0</v>
      </c>
      <c r="AQ1" s="3" t="s">
        <v>1</v>
      </c>
    </row>
    <row r="2" spans="1:43" ht="12.75" customHeight="1">
      <c r="A2" s="10">
        <v>1</v>
      </c>
      <c r="B2" s="85"/>
      <c r="C2" s="86">
        <v>4</v>
      </c>
      <c r="D2" s="87">
        <v>1</v>
      </c>
      <c r="E2" s="87">
        <v>1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"/>
      <c r="W2" s="87"/>
      <c r="X2" s="88">
        <v>3</v>
      </c>
      <c r="Y2" s="12">
        <f aca="true" t="shared" si="0" ref="Y2:Y27">IF(COUNTIF(C2:X2,"&gt;0")&gt;1,(SUM(C2:X2)-MIN(C2:X2))/(COUNTIF(C2:X2,"&gt;0")-1),IF(COUNTIF(C2:X2,"&gt;0")=1,AVERAGE(C2:X2),""))</f>
        <v>2.6666666666666665</v>
      </c>
      <c r="Z2" s="13">
        <v>4</v>
      </c>
      <c r="AA2" s="16"/>
      <c r="AB2" s="14"/>
      <c r="AC2" s="14"/>
      <c r="AD2" s="14"/>
      <c r="AE2" s="15"/>
      <c r="AF2" s="15"/>
      <c r="AG2" s="70"/>
      <c r="AH2" s="12">
        <f aca="true" t="shared" si="1" ref="AH2:AH27">IF(COUNTIF(Z2:AG2,"&gt;0")&gt;0,AVERAGE(Z2:AG2),"")</f>
        <v>4</v>
      </c>
      <c r="AI2" s="17"/>
      <c r="AJ2" s="89">
        <f aca="true" t="shared" si="2" ref="AJ2:AJ27">IF(AND(COUNTIF(C2:X2,"&gt;0")&gt;0,COUNTIF(Z2:AH2,"&gt;0")&gt;0),Y2*0.4+AH2*0.5+MIN(7,(AI2*6/maxact21+1))*0.1,"")</f>
        <v>3.1666666666666665</v>
      </c>
      <c r="AK2" s="21">
        <f aca="true" t="shared" si="3" ref="AK2:AK27">IF(AM2&lt;&gt;"",AM2,IF(AJ2&lt;&gt;"",ROUND(AJ2,0),""))</f>
        <v>3</v>
      </c>
      <c r="AL2" s="90">
        <f aca="true" t="shared" si="4" ref="AL2:AL27">IF(AK2="","",AK2-1)</f>
        <v>2</v>
      </c>
      <c r="AM2" s="17"/>
      <c r="AN2" s="17"/>
      <c r="AO2" s="17"/>
      <c r="AP2" s="17">
        <v>1</v>
      </c>
      <c r="AQ2" s="65"/>
    </row>
    <row r="3" spans="1:43" ht="12.75" customHeight="1">
      <c r="A3" s="23">
        <v>2</v>
      </c>
      <c r="B3" s="91"/>
      <c r="C3" s="33">
        <v>7</v>
      </c>
      <c r="D3" s="1">
        <v>4</v>
      </c>
      <c r="E3" s="1">
        <v>6</v>
      </c>
      <c r="F3" s="1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92"/>
      <c r="Y3" s="24">
        <f t="shared" si="0"/>
        <v>6.666666666666667</v>
      </c>
      <c r="Z3" s="25">
        <v>6</v>
      </c>
      <c r="AA3" s="16"/>
      <c r="AB3" s="16"/>
      <c r="AC3" s="16"/>
      <c r="AD3" s="16"/>
      <c r="AE3" s="16"/>
      <c r="AF3" s="16"/>
      <c r="AG3" s="34"/>
      <c r="AH3" s="24">
        <f t="shared" si="1"/>
        <v>6</v>
      </c>
      <c r="AI3" s="30">
        <v>3</v>
      </c>
      <c r="AJ3" s="89">
        <f t="shared" si="2"/>
        <v>6.366666666666667</v>
      </c>
      <c r="AK3" s="21">
        <f t="shared" si="3"/>
        <v>6</v>
      </c>
      <c r="AL3" s="93">
        <f t="shared" si="4"/>
        <v>5</v>
      </c>
      <c r="AM3" s="30"/>
      <c r="AN3" s="30"/>
      <c r="AO3" s="30"/>
      <c r="AP3" s="30">
        <v>2</v>
      </c>
      <c r="AQ3" s="11"/>
    </row>
    <row r="4" spans="1:43" ht="12.75" customHeight="1">
      <c r="A4" s="23">
        <v>3</v>
      </c>
      <c r="B4" s="91"/>
      <c r="C4" s="25">
        <v>7</v>
      </c>
      <c r="D4" s="16">
        <v>2</v>
      </c>
      <c r="E4" s="16">
        <v>7</v>
      </c>
      <c r="F4" s="1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3</v>
      </c>
      <c r="X4" s="92"/>
      <c r="Y4" s="24">
        <f t="shared" si="0"/>
        <v>5.75</v>
      </c>
      <c r="Z4" s="25">
        <v>7</v>
      </c>
      <c r="AA4" s="16"/>
      <c r="AB4" s="16"/>
      <c r="AC4" s="16"/>
      <c r="AD4" s="16"/>
      <c r="AE4" s="16"/>
      <c r="AF4" s="16"/>
      <c r="AG4" s="34"/>
      <c r="AH4" s="24">
        <f t="shared" si="1"/>
        <v>7</v>
      </c>
      <c r="AI4" s="30">
        <v>3.5</v>
      </c>
      <c r="AJ4" s="89">
        <f t="shared" si="2"/>
        <v>6.500000000000001</v>
      </c>
      <c r="AK4" s="21">
        <f t="shared" si="3"/>
        <v>7</v>
      </c>
      <c r="AL4" s="93">
        <f t="shared" si="4"/>
        <v>6</v>
      </c>
      <c r="AM4" s="30"/>
      <c r="AN4" s="30"/>
      <c r="AO4" s="30"/>
      <c r="AP4" s="30">
        <v>3</v>
      </c>
      <c r="AQ4" s="11"/>
    </row>
    <row r="5" spans="1:43" ht="12.75" customHeight="1">
      <c r="A5" s="23">
        <v>4</v>
      </c>
      <c r="B5" s="94"/>
      <c r="C5" s="25">
        <v>6</v>
      </c>
      <c r="D5" s="16">
        <v>4</v>
      </c>
      <c r="E5" s="16">
        <v>4</v>
      </c>
      <c r="F5" s="16">
        <v>7</v>
      </c>
      <c r="V5" s="1">
        <v>4</v>
      </c>
      <c r="W5" s="1"/>
      <c r="X5" s="92"/>
      <c r="Y5" s="24">
        <f t="shared" si="0"/>
        <v>5.25</v>
      </c>
      <c r="Z5" s="25">
        <v>6</v>
      </c>
      <c r="AA5" s="16"/>
      <c r="AB5" s="16"/>
      <c r="AC5" s="16"/>
      <c r="AD5" s="16"/>
      <c r="AE5" s="16"/>
      <c r="AF5" s="16"/>
      <c r="AG5" s="34"/>
      <c r="AH5" s="24">
        <f t="shared" si="1"/>
        <v>6</v>
      </c>
      <c r="AI5" s="30"/>
      <c r="AJ5" s="89">
        <f t="shared" si="2"/>
        <v>5.199999999999999</v>
      </c>
      <c r="AK5" s="21">
        <f t="shared" si="3"/>
        <v>5</v>
      </c>
      <c r="AL5" s="93">
        <f t="shared" si="4"/>
        <v>4</v>
      </c>
      <c r="AM5" s="30"/>
      <c r="AN5" s="30"/>
      <c r="AO5" s="30"/>
      <c r="AP5" s="30">
        <v>4</v>
      </c>
      <c r="AQ5" s="11"/>
    </row>
    <row r="6" spans="1:43" ht="12.75" customHeight="1">
      <c r="A6" s="23">
        <v>5</v>
      </c>
      <c r="B6" s="95"/>
      <c r="C6" s="25">
        <v>7</v>
      </c>
      <c r="D6" s="16">
        <v>7</v>
      </c>
      <c r="E6" s="16">
        <v>7</v>
      </c>
      <c r="F6" s="16">
        <v>7</v>
      </c>
      <c r="U6" s="1"/>
      <c r="V6" s="1"/>
      <c r="X6" s="34"/>
      <c r="Y6" s="24">
        <f t="shared" si="0"/>
        <v>7</v>
      </c>
      <c r="Z6" s="25">
        <v>6</v>
      </c>
      <c r="AA6" s="16"/>
      <c r="AB6" s="14"/>
      <c r="AC6" s="14"/>
      <c r="AD6" s="14"/>
      <c r="AE6" s="16"/>
      <c r="AF6" s="16"/>
      <c r="AG6" s="34"/>
      <c r="AH6" s="24">
        <f t="shared" si="1"/>
        <v>6</v>
      </c>
      <c r="AI6" s="11">
        <v>3</v>
      </c>
      <c r="AJ6" s="89">
        <f t="shared" si="2"/>
        <v>6.500000000000001</v>
      </c>
      <c r="AK6" s="21">
        <f t="shared" si="3"/>
        <v>7</v>
      </c>
      <c r="AL6" s="93">
        <f t="shared" si="4"/>
        <v>6</v>
      </c>
      <c r="AM6" s="30"/>
      <c r="AN6" s="30"/>
      <c r="AO6" s="30"/>
      <c r="AP6" s="30">
        <v>5</v>
      </c>
      <c r="AQ6" s="11"/>
    </row>
    <row r="7" spans="1:43" ht="12.75" customHeight="1">
      <c r="A7" s="23">
        <v>6</v>
      </c>
      <c r="B7" s="91"/>
      <c r="C7" s="25">
        <v>7</v>
      </c>
      <c r="D7" s="16">
        <v>4</v>
      </c>
      <c r="E7" s="16">
        <v>3</v>
      </c>
      <c r="F7" s="16">
        <v>4</v>
      </c>
      <c r="V7" s="16">
        <v>5</v>
      </c>
      <c r="X7" s="34"/>
      <c r="Y7" s="24">
        <f t="shared" si="0"/>
        <v>5</v>
      </c>
      <c r="Z7" s="25">
        <v>6</v>
      </c>
      <c r="AA7" s="16"/>
      <c r="AB7" s="16"/>
      <c r="AC7" s="16"/>
      <c r="AD7" s="16"/>
      <c r="AE7" s="16"/>
      <c r="AF7" s="16"/>
      <c r="AG7" s="96"/>
      <c r="AH7" s="24">
        <f t="shared" si="1"/>
        <v>6</v>
      </c>
      <c r="AI7" s="30"/>
      <c r="AJ7" s="89">
        <f t="shared" si="2"/>
        <v>5.1</v>
      </c>
      <c r="AK7" s="21">
        <f t="shared" si="3"/>
        <v>5</v>
      </c>
      <c r="AL7" s="93">
        <f t="shared" si="4"/>
        <v>4</v>
      </c>
      <c r="AM7" s="30"/>
      <c r="AN7" s="30"/>
      <c r="AO7" s="30"/>
      <c r="AP7" s="30">
        <v>6</v>
      </c>
      <c r="AQ7" s="11"/>
    </row>
    <row r="8" spans="1:43" ht="12" customHeight="1">
      <c r="A8" s="23">
        <v>7</v>
      </c>
      <c r="B8" s="94"/>
      <c r="C8" s="25">
        <v>6</v>
      </c>
      <c r="D8" s="16">
        <v>1</v>
      </c>
      <c r="X8" s="34"/>
      <c r="Y8" s="24">
        <f t="shared" si="0"/>
        <v>6</v>
      </c>
      <c r="Z8" s="25">
        <v>4</v>
      </c>
      <c r="AA8" s="16"/>
      <c r="AB8" s="16"/>
      <c r="AC8" s="16"/>
      <c r="AD8" s="16"/>
      <c r="AE8" s="16"/>
      <c r="AF8" s="16"/>
      <c r="AG8" s="34"/>
      <c r="AH8" s="24">
        <f t="shared" si="1"/>
        <v>4</v>
      </c>
      <c r="AI8" s="30">
        <v>4</v>
      </c>
      <c r="AJ8" s="89">
        <f t="shared" si="2"/>
        <v>5.1000000000000005</v>
      </c>
      <c r="AK8" s="21">
        <f t="shared" si="3"/>
        <v>5</v>
      </c>
      <c r="AL8" s="93">
        <f t="shared" si="4"/>
        <v>4</v>
      </c>
      <c r="AM8" s="30"/>
      <c r="AN8" s="30"/>
      <c r="AO8" s="30"/>
      <c r="AP8" s="30">
        <v>7</v>
      </c>
      <c r="AQ8" s="11"/>
    </row>
    <row r="9" spans="1:43" ht="12.75" customHeight="1">
      <c r="A9" s="23">
        <v>8</v>
      </c>
      <c r="B9" s="95"/>
      <c r="C9" s="33">
        <v>7</v>
      </c>
      <c r="D9" s="1">
        <v>2</v>
      </c>
      <c r="E9" s="97"/>
      <c r="F9" s="16">
        <v>7</v>
      </c>
      <c r="W9" s="1">
        <v>3</v>
      </c>
      <c r="X9" s="34"/>
      <c r="Y9" s="24">
        <f t="shared" si="0"/>
        <v>5.666666666666667</v>
      </c>
      <c r="Z9" s="25">
        <v>6</v>
      </c>
      <c r="AA9" s="16"/>
      <c r="AB9" s="16"/>
      <c r="AC9" s="16"/>
      <c r="AD9" s="16"/>
      <c r="AE9" s="16"/>
      <c r="AF9" s="16"/>
      <c r="AG9" s="34"/>
      <c r="AH9" s="24">
        <f t="shared" si="1"/>
        <v>6</v>
      </c>
      <c r="AI9" s="23">
        <v>2</v>
      </c>
      <c r="AJ9" s="89">
        <f t="shared" si="2"/>
        <v>5.7666666666666675</v>
      </c>
      <c r="AK9" s="21">
        <f t="shared" si="3"/>
        <v>6</v>
      </c>
      <c r="AL9" s="93">
        <f t="shared" si="4"/>
        <v>5</v>
      </c>
      <c r="AM9" s="30"/>
      <c r="AN9" s="30"/>
      <c r="AO9" s="30"/>
      <c r="AP9" s="30">
        <v>8</v>
      </c>
      <c r="AQ9" s="11"/>
    </row>
    <row r="10" spans="1:43" ht="12.75" customHeight="1">
      <c r="A10" s="23">
        <v>9</v>
      </c>
      <c r="B10" s="91"/>
      <c r="C10" s="33">
        <v>5</v>
      </c>
      <c r="D10" s="1">
        <v>1</v>
      </c>
      <c r="E10" s="1">
        <v>3</v>
      </c>
      <c r="F10" s="16">
        <v>5</v>
      </c>
      <c r="K10" s="14"/>
      <c r="L10" s="14"/>
      <c r="W10" s="1">
        <v>5</v>
      </c>
      <c r="X10" s="34"/>
      <c r="Y10" s="24">
        <f t="shared" si="0"/>
        <v>4.5</v>
      </c>
      <c r="Z10" s="25">
        <v>4</v>
      </c>
      <c r="AA10" s="16"/>
      <c r="AB10" s="16"/>
      <c r="AC10" s="16"/>
      <c r="AD10" s="16"/>
      <c r="AE10" s="16"/>
      <c r="AF10" s="16"/>
      <c r="AG10" s="34"/>
      <c r="AH10" s="24">
        <f t="shared" si="1"/>
        <v>4</v>
      </c>
      <c r="AI10" s="23">
        <v>1</v>
      </c>
      <c r="AJ10" s="89">
        <f t="shared" si="2"/>
        <v>4.1</v>
      </c>
      <c r="AK10" s="21">
        <f t="shared" si="3"/>
        <v>4</v>
      </c>
      <c r="AL10" s="93">
        <f t="shared" si="4"/>
        <v>3</v>
      </c>
      <c r="AM10" s="30"/>
      <c r="AN10" s="30"/>
      <c r="AO10" s="30"/>
      <c r="AP10" s="30">
        <v>9</v>
      </c>
      <c r="AQ10" s="11"/>
    </row>
    <row r="11" spans="1:43" ht="12.75" customHeight="1">
      <c r="A11" s="23">
        <v>10</v>
      </c>
      <c r="B11" s="95"/>
      <c r="C11" s="25">
        <v>7</v>
      </c>
      <c r="D11" s="16">
        <v>7</v>
      </c>
      <c r="E11" s="16">
        <v>4</v>
      </c>
      <c r="F11" s="16">
        <v>7</v>
      </c>
      <c r="V11" s="16">
        <v>3</v>
      </c>
      <c r="X11" s="34"/>
      <c r="Y11" s="24">
        <f t="shared" si="0"/>
        <v>6.25</v>
      </c>
      <c r="Z11" s="25">
        <v>6</v>
      </c>
      <c r="AA11" s="16"/>
      <c r="AB11" s="16"/>
      <c r="AC11" s="16"/>
      <c r="AD11" s="16"/>
      <c r="AE11" s="16"/>
      <c r="AF11" s="16"/>
      <c r="AG11" s="34"/>
      <c r="AH11" s="24">
        <f t="shared" si="1"/>
        <v>6</v>
      </c>
      <c r="AI11" s="11">
        <v>3</v>
      </c>
      <c r="AJ11" s="89">
        <f t="shared" si="2"/>
        <v>6.2</v>
      </c>
      <c r="AK11" s="21">
        <f t="shared" si="3"/>
        <v>7</v>
      </c>
      <c r="AL11" s="93">
        <f t="shared" si="4"/>
        <v>6</v>
      </c>
      <c r="AM11" s="30">
        <v>7</v>
      </c>
      <c r="AN11" s="30"/>
      <c r="AO11" s="30"/>
      <c r="AP11" s="30">
        <v>10</v>
      </c>
      <c r="AQ11" s="98"/>
    </row>
    <row r="12" spans="1:43" ht="12.75" customHeight="1">
      <c r="A12" s="23">
        <v>11</v>
      </c>
      <c r="B12" s="91"/>
      <c r="C12" s="25">
        <v>6</v>
      </c>
      <c r="D12" s="16">
        <v>5</v>
      </c>
      <c r="E12" s="14"/>
      <c r="F12" s="16">
        <v>6</v>
      </c>
      <c r="X12" s="34"/>
      <c r="Y12" s="24">
        <f t="shared" si="0"/>
        <v>6</v>
      </c>
      <c r="Z12" s="25">
        <v>6</v>
      </c>
      <c r="AA12" s="16"/>
      <c r="AB12" s="16"/>
      <c r="AC12" s="16"/>
      <c r="AD12" s="16"/>
      <c r="AE12" s="16"/>
      <c r="AF12" s="16"/>
      <c r="AG12" s="34"/>
      <c r="AH12" s="24">
        <f t="shared" si="1"/>
        <v>6</v>
      </c>
      <c r="AI12" s="11">
        <v>4</v>
      </c>
      <c r="AJ12" s="89">
        <f t="shared" si="2"/>
        <v>6.1000000000000005</v>
      </c>
      <c r="AK12" s="21">
        <f t="shared" si="3"/>
        <v>6</v>
      </c>
      <c r="AL12" s="93">
        <f t="shared" si="4"/>
        <v>5</v>
      </c>
      <c r="AM12" s="30"/>
      <c r="AN12" s="30"/>
      <c r="AO12" s="30"/>
      <c r="AP12" s="30">
        <v>11</v>
      </c>
      <c r="AQ12" s="98"/>
    </row>
    <row r="13" spans="1:43" ht="12.75" customHeight="1">
      <c r="A13" s="23">
        <v>12</v>
      </c>
      <c r="B13" s="91"/>
      <c r="C13" s="25">
        <v>7</v>
      </c>
      <c r="D13" s="16">
        <v>5</v>
      </c>
      <c r="E13" s="14"/>
      <c r="F13" s="16">
        <v>4</v>
      </c>
      <c r="W13" s="16">
        <v>7</v>
      </c>
      <c r="X13" s="34"/>
      <c r="Y13" s="24">
        <f t="shared" si="0"/>
        <v>6.333333333333333</v>
      </c>
      <c r="Z13" s="25">
        <v>6</v>
      </c>
      <c r="AA13" s="16"/>
      <c r="AB13" s="16"/>
      <c r="AC13" s="16"/>
      <c r="AD13" s="16"/>
      <c r="AE13" s="16"/>
      <c r="AF13" s="16"/>
      <c r="AG13" s="34"/>
      <c r="AH13" s="24">
        <f t="shared" si="1"/>
        <v>6</v>
      </c>
      <c r="AI13" s="30"/>
      <c r="AJ13" s="89">
        <f t="shared" si="2"/>
        <v>5.633333333333333</v>
      </c>
      <c r="AK13" s="21">
        <f t="shared" si="3"/>
        <v>6</v>
      </c>
      <c r="AL13" s="93">
        <f t="shared" si="4"/>
        <v>5</v>
      </c>
      <c r="AM13" s="30"/>
      <c r="AN13" s="30"/>
      <c r="AO13" s="30"/>
      <c r="AP13" s="30">
        <v>12</v>
      </c>
      <c r="AQ13" s="11"/>
    </row>
    <row r="14" spans="1:43" ht="12.75" customHeight="1">
      <c r="A14" s="23">
        <v>13</v>
      </c>
      <c r="B14" s="91"/>
      <c r="C14" s="25">
        <v>3</v>
      </c>
      <c r="D14" s="16">
        <v>1</v>
      </c>
      <c r="F14" s="16">
        <v>6</v>
      </c>
      <c r="W14" s="16">
        <v>3</v>
      </c>
      <c r="X14" s="34">
        <v>5</v>
      </c>
      <c r="Y14" s="24">
        <f t="shared" si="0"/>
        <v>4.25</v>
      </c>
      <c r="Z14" s="25">
        <v>5</v>
      </c>
      <c r="AA14" s="16"/>
      <c r="AB14" s="16"/>
      <c r="AC14" s="16"/>
      <c r="AD14" s="16"/>
      <c r="AE14" s="16"/>
      <c r="AF14" s="16"/>
      <c r="AG14" s="34"/>
      <c r="AH14" s="24">
        <f t="shared" si="1"/>
        <v>5</v>
      </c>
      <c r="AI14" s="30">
        <v>4.5</v>
      </c>
      <c r="AJ14" s="89">
        <f t="shared" si="2"/>
        <v>4.9</v>
      </c>
      <c r="AK14" s="21">
        <f t="shared" si="3"/>
        <v>5</v>
      </c>
      <c r="AL14" s="93">
        <f t="shared" si="4"/>
        <v>4</v>
      </c>
      <c r="AM14" s="30"/>
      <c r="AN14" s="30"/>
      <c r="AO14" s="30"/>
      <c r="AP14" s="30">
        <v>13</v>
      </c>
      <c r="AQ14" s="11"/>
    </row>
    <row r="15" spans="1:43" ht="12.75" customHeight="1">
      <c r="A15" s="23">
        <v>14</v>
      </c>
      <c r="B15" s="91"/>
      <c r="C15" s="25">
        <v>6</v>
      </c>
      <c r="D15" s="32">
        <v>1</v>
      </c>
      <c r="F15" s="16">
        <v>5</v>
      </c>
      <c r="W15" s="16">
        <v>7</v>
      </c>
      <c r="X15" s="34"/>
      <c r="Y15" s="24">
        <f t="shared" si="0"/>
        <v>6</v>
      </c>
      <c r="Z15" s="25">
        <v>7</v>
      </c>
      <c r="AA15" s="16"/>
      <c r="AB15" s="16"/>
      <c r="AC15" s="16"/>
      <c r="AD15" s="16"/>
      <c r="AE15" s="16"/>
      <c r="AF15" s="16"/>
      <c r="AG15" s="34"/>
      <c r="AH15" s="24">
        <f t="shared" si="1"/>
        <v>7</v>
      </c>
      <c r="AI15" s="30"/>
      <c r="AJ15" s="89">
        <f t="shared" si="2"/>
        <v>6</v>
      </c>
      <c r="AK15" s="21">
        <f t="shared" si="3"/>
        <v>6</v>
      </c>
      <c r="AL15" s="93">
        <f t="shared" si="4"/>
        <v>5</v>
      </c>
      <c r="AM15" s="30"/>
      <c r="AN15" s="30"/>
      <c r="AO15" s="30"/>
      <c r="AP15" s="30">
        <v>14</v>
      </c>
      <c r="AQ15" s="11"/>
    </row>
    <row r="16" spans="1:43" ht="12.75" customHeight="1">
      <c r="A16" s="23">
        <v>15</v>
      </c>
      <c r="B16" s="94"/>
      <c r="C16" s="25">
        <v>7</v>
      </c>
      <c r="D16" s="16">
        <v>2</v>
      </c>
      <c r="F16" s="16">
        <v>6</v>
      </c>
      <c r="W16" s="16">
        <v>4</v>
      </c>
      <c r="X16" s="34"/>
      <c r="Y16" s="24">
        <f t="shared" si="0"/>
        <v>5.666666666666667</v>
      </c>
      <c r="Z16" s="25">
        <v>6</v>
      </c>
      <c r="AA16" s="16"/>
      <c r="AB16" s="16"/>
      <c r="AC16" s="16"/>
      <c r="AD16" s="16"/>
      <c r="AE16" s="16"/>
      <c r="AF16" s="16"/>
      <c r="AG16" s="16"/>
      <c r="AH16" s="24">
        <f t="shared" si="1"/>
        <v>6</v>
      </c>
      <c r="AI16" s="30">
        <v>4</v>
      </c>
      <c r="AJ16" s="89">
        <f t="shared" si="2"/>
        <v>5.966666666666668</v>
      </c>
      <c r="AK16" s="21">
        <f t="shared" si="3"/>
        <v>6</v>
      </c>
      <c r="AL16" s="93">
        <f t="shared" si="4"/>
        <v>5</v>
      </c>
      <c r="AM16" s="30"/>
      <c r="AN16" s="30"/>
      <c r="AO16" s="30"/>
      <c r="AP16" s="30">
        <v>15</v>
      </c>
      <c r="AQ16" s="11"/>
    </row>
    <row r="17" spans="1:43" ht="12.75" customHeight="1">
      <c r="A17" s="23">
        <v>16</v>
      </c>
      <c r="B17" s="94"/>
      <c r="C17" s="25">
        <v>6</v>
      </c>
      <c r="D17" s="16">
        <v>1</v>
      </c>
      <c r="F17" s="16">
        <v>2</v>
      </c>
      <c r="W17" s="16">
        <v>2</v>
      </c>
      <c r="X17" s="34"/>
      <c r="Y17" s="24">
        <f t="shared" si="0"/>
        <v>3.3333333333333335</v>
      </c>
      <c r="Z17" s="25">
        <v>6</v>
      </c>
      <c r="AA17" s="16"/>
      <c r="AB17" s="16"/>
      <c r="AC17" s="16"/>
      <c r="AD17" s="16"/>
      <c r="AE17" s="16"/>
      <c r="AF17" s="16"/>
      <c r="AG17" s="16"/>
      <c r="AH17" s="24">
        <f t="shared" si="1"/>
        <v>6</v>
      </c>
      <c r="AI17" s="30">
        <v>1.5</v>
      </c>
      <c r="AJ17" s="89">
        <f t="shared" si="2"/>
        <v>4.733333333333334</v>
      </c>
      <c r="AK17" s="21">
        <f t="shared" si="3"/>
        <v>5</v>
      </c>
      <c r="AL17" s="93">
        <f t="shared" si="4"/>
        <v>4</v>
      </c>
      <c r="AM17" s="30"/>
      <c r="AN17" s="30"/>
      <c r="AO17" s="30"/>
      <c r="AP17" s="30">
        <v>16</v>
      </c>
      <c r="AQ17" s="11"/>
    </row>
    <row r="18" spans="1:43" ht="12.75" customHeight="1">
      <c r="A18" s="23">
        <v>17</v>
      </c>
      <c r="B18" s="94"/>
      <c r="C18" s="25">
        <v>6</v>
      </c>
      <c r="D18" s="32">
        <v>2</v>
      </c>
      <c r="F18" s="16">
        <v>3</v>
      </c>
      <c r="W18" s="16">
        <v>3</v>
      </c>
      <c r="X18" s="34"/>
      <c r="Y18" s="24">
        <f t="shared" si="0"/>
        <v>4</v>
      </c>
      <c r="Z18" s="25">
        <v>5</v>
      </c>
      <c r="AA18" s="16"/>
      <c r="AB18" s="16"/>
      <c r="AC18" s="16"/>
      <c r="AD18" s="16"/>
      <c r="AE18" s="16"/>
      <c r="AF18" s="16"/>
      <c r="AG18" s="16"/>
      <c r="AH18" s="24">
        <f t="shared" si="1"/>
        <v>5</v>
      </c>
      <c r="AI18" s="30">
        <v>2.5</v>
      </c>
      <c r="AJ18" s="89">
        <f t="shared" si="2"/>
        <v>4.699999999999999</v>
      </c>
      <c r="AK18" s="21">
        <f t="shared" si="3"/>
        <v>5</v>
      </c>
      <c r="AL18" s="93">
        <f t="shared" si="4"/>
        <v>4</v>
      </c>
      <c r="AM18" s="30"/>
      <c r="AN18" s="30"/>
      <c r="AO18" s="30"/>
      <c r="AP18" s="30">
        <v>17</v>
      </c>
      <c r="AQ18" s="11"/>
    </row>
    <row r="19" spans="1:43" ht="12.75" customHeight="1">
      <c r="A19" s="23">
        <v>18</v>
      </c>
      <c r="B19" s="94"/>
      <c r="C19" s="25">
        <v>7</v>
      </c>
      <c r="D19" s="32">
        <v>6</v>
      </c>
      <c r="E19" s="16">
        <v>7</v>
      </c>
      <c r="F19" s="16">
        <v>7</v>
      </c>
      <c r="X19" s="34"/>
      <c r="Y19" s="24">
        <f t="shared" si="0"/>
        <v>7</v>
      </c>
      <c r="Z19" s="25">
        <v>7</v>
      </c>
      <c r="AA19" s="16"/>
      <c r="AB19" s="16"/>
      <c r="AC19" s="16"/>
      <c r="AD19" s="16"/>
      <c r="AE19" s="16"/>
      <c r="AF19" s="16"/>
      <c r="AG19" s="16"/>
      <c r="AH19" s="24">
        <f t="shared" si="1"/>
        <v>7</v>
      </c>
      <c r="AI19" s="30">
        <v>4</v>
      </c>
      <c r="AJ19" s="89">
        <f t="shared" si="2"/>
        <v>7.000000000000001</v>
      </c>
      <c r="AK19" s="21">
        <f t="shared" si="3"/>
        <v>7</v>
      </c>
      <c r="AL19" s="93">
        <f t="shared" si="4"/>
        <v>6</v>
      </c>
      <c r="AM19" s="30"/>
      <c r="AN19" s="30"/>
      <c r="AO19" s="30"/>
      <c r="AP19" s="30">
        <v>18</v>
      </c>
      <c r="AQ19" s="30"/>
    </row>
    <row r="20" spans="1:43" ht="12.75" customHeight="1">
      <c r="A20" s="23">
        <v>19</v>
      </c>
      <c r="B20" s="94"/>
      <c r="C20" s="25">
        <v>7</v>
      </c>
      <c r="D20" s="32">
        <v>5</v>
      </c>
      <c r="E20" s="16">
        <v>7</v>
      </c>
      <c r="F20" s="16">
        <v>6</v>
      </c>
      <c r="X20" s="34"/>
      <c r="Y20" s="24">
        <f t="shared" si="0"/>
        <v>6.666666666666667</v>
      </c>
      <c r="Z20" s="25">
        <v>6</v>
      </c>
      <c r="AA20" s="16"/>
      <c r="AB20" s="16"/>
      <c r="AC20" s="16"/>
      <c r="AD20" s="16"/>
      <c r="AE20" s="16"/>
      <c r="AF20" s="16"/>
      <c r="AG20" s="16"/>
      <c r="AH20" s="24">
        <f t="shared" si="1"/>
        <v>6</v>
      </c>
      <c r="AI20" s="30">
        <v>2</v>
      </c>
      <c r="AJ20" s="89">
        <f t="shared" si="2"/>
        <v>6.166666666666667</v>
      </c>
      <c r="AK20" s="21">
        <f t="shared" si="3"/>
        <v>7</v>
      </c>
      <c r="AL20" s="93">
        <f t="shared" si="4"/>
        <v>6</v>
      </c>
      <c r="AM20" s="30">
        <v>7</v>
      </c>
      <c r="AN20" s="30"/>
      <c r="AO20" s="30"/>
      <c r="AP20" s="30">
        <v>19</v>
      </c>
      <c r="AQ20" s="30"/>
    </row>
    <row r="21" spans="1:43" ht="12.75" customHeight="1">
      <c r="A21" s="23">
        <v>20</v>
      </c>
      <c r="B21" s="94"/>
      <c r="C21" s="25">
        <v>7</v>
      </c>
      <c r="D21" s="32">
        <v>2</v>
      </c>
      <c r="F21" s="16">
        <v>4</v>
      </c>
      <c r="W21" s="16">
        <v>4</v>
      </c>
      <c r="X21" s="34"/>
      <c r="Y21" s="24">
        <f t="shared" si="0"/>
        <v>5</v>
      </c>
      <c r="Z21" s="25">
        <v>5</v>
      </c>
      <c r="AA21" s="16"/>
      <c r="AB21" s="16"/>
      <c r="AC21" s="16"/>
      <c r="AD21" s="16"/>
      <c r="AE21" s="16"/>
      <c r="AF21" s="16"/>
      <c r="AG21" s="16"/>
      <c r="AH21" s="24">
        <f t="shared" si="1"/>
        <v>5</v>
      </c>
      <c r="AI21" s="30"/>
      <c r="AJ21" s="89">
        <f t="shared" si="2"/>
        <v>4.6</v>
      </c>
      <c r="AK21" s="21">
        <f t="shared" si="3"/>
        <v>5</v>
      </c>
      <c r="AL21" s="93">
        <f t="shared" si="4"/>
        <v>4</v>
      </c>
      <c r="AM21" s="30"/>
      <c r="AN21" s="30"/>
      <c r="AO21" s="30"/>
      <c r="AP21" s="30">
        <v>20</v>
      </c>
      <c r="AQ21" s="30"/>
    </row>
    <row r="22" spans="1:43" ht="12.75" customHeight="1">
      <c r="A22" s="23">
        <v>21</v>
      </c>
      <c r="B22" s="94"/>
      <c r="C22" s="25">
        <v>6</v>
      </c>
      <c r="D22" s="32">
        <v>7</v>
      </c>
      <c r="F22" s="16">
        <v>5</v>
      </c>
      <c r="X22" s="34"/>
      <c r="Y22" s="24">
        <f t="shared" si="0"/>
        <v>6.5</v>
      </c>
      <c r="Z22" s="25">
        <v>6</v>
      </c>
      <c r="AA22" s="16"/>
      <c r="AB22" s="16"/>
      <c r="AC22" s="16"/>
      <c r="AD22" s="16"/>
      <c r="AE22" s="16"/>
      <c r="AF22" s="16"/>
      <c r="AG22" s="16"/>
      <c r="AH22" s="24">
        <f t="shared" si="1"/>
        <v>6</v>
      </c>
      <c r="AI22" s="30"/>
      <c r="AJ22" s="89">
        <f t="shared" si="2"/>
        <v>5.699999999999999</v>
      </c>
      <c r="AK22" s="21">
        <f t="shared" si="3"/>
        <v>6</v>
      </c>
      <c r="AL22" s="93">
        <f t="shared" si="4"/>
        <v>5</v>
      </c>
      <c r="AM22" s="30"/>
      <c r="AN22" s="30"/>
      <c r="AO22" s="30"/>
      <c r="AP22" s="30">
        <v>21</v>
      </c>
      <c r="AQ22" s="30"/>
    </row>
    <row r="23" spans="1:43" ht="12.75" customHeight="1">
      <c r="A23" s="23">
        <v>22</v>
      </c>
      <c r="B23" s="94"/>
      <c r="C23" s="25">
        <v>7</v>
      </c>
      <c r="D23" s="32">
        <v>1</v>
      </c>
      <c r="E23" s="16">
        <v>4</v>
      </c>
      <c r="F23" s="16">
        <v>4</v>
      </c>
      <c r="W23" s="16">
        <v>5</v>
      </c>
      <c r="X23" s="34"/>
      <c r="Y23" s="24">
        <f t="shared" si="0"/>
        <v>5</v>
      </c>
      <c r="Z23" s="25">
        <v>5</v>
      </c>
      <c r="AA23" s="16"/>
      <c r="AB23" s="16"/>
      <c r="AC23" s="16"/>
      <c r="AD23" s="16"/>
      <c r="AE23" s="16"/>
      <c r="AF23" s="16"/>
      <c r="AG23" s="16"/>
      <c r="AH23" s="24">
        <f t="shared" si="1"/>
        <v>5</v>
      </c>
      <c r="AI23" s="30">
        <v>2</v>
      </c>
      <c r="AJ23" s="89">
        <f t="shared" si="2"/>
        <v>5</v>
      </c>
      <c r="AK23" s="21">
        <f t="shared" si="3"/>
        <v>5</v>
      </c>
      <c r="AL23" s="93">
        <f t="shared" si="4"/>
        <v>4</v>
      </c>
      <c r="AM23" s="30"/>
      <c r="AN23" s="30"/>
      <c r="AO23" s="30"/>
      <c r="AP23" s="30">
        <v>22</v>
      </c>
      <c r="AQ23" s="30"/>
    </row>
    <row r="24" spans="1:43" ht="12.75" customHeight="1">
      <c r="A24" s="23">
        <v>23</v>
      </c>
      <c r="B24" s="94"/>
      <c r="C24" s="25">
        <v>4</v>
      </c>
      <c r="D24" s="32">
        <v>2</v>
      </c>
      <c r="E24" s="16">
        <v>3</v>
      </c>
      <c r="F24" s="16">
        <v>4</v>
      </c>
      <c r="W24" s="16">
        <v>6</v>
      </c>
      <c r="X24" s="34">
        <v>5</v>
      </c>
      <c r="Y24" s="24">
        <f t="shared" si="0"/>
        <v>4.4</v>
      </c>
      <c r="Z24" s="25">
        <v>5</v>
      </c>
      <c r="AA24" s="16"/>
      <c r="AB24" s="16"/>
      <c r="AC24" s="16"/>
      <c r="AD24" s="16"/>
      <c r="AE24" s="16"/>
      <c r="AF24" s="16"/>
      <c r="AG24" s="16"/>
      <c r="AH24" s="24">
        <f t="shared" si="1"/>
        <v>5</v>
      </c>
      <c r="AI24" s="30">
        <v>2</v>
      </c>
      <c r="AJ24" s="89">
        <f t="shared" si="2"/>
        <v>4.76</v>
      </c>
      <c r="AK24" s="21">
        <f t="shared" si="3"/>
        <v>5</v>
      </c>
      <c r="AL24" s="93">
        <f t="shared" si="4"/>
        <v>4</v>
      </c>
      <c r="AM24" s="30"/>
      <c r="AN24" s="30"/>
      <c r="AO24" s="30"/>
      <c r="AP24" s="30">
        <v>23</v>
      </c>
      <c r="AQ24" s="30"/>
    </row>
    <row r="25" spans="1:43" ht="12.75" customHeight="1">
      <c r="A25" s="23">
        <v>24</v>
      </c>
      <c r="B25" s="94"/>
      <c r="C25" s="25"/>
      <c r="D25" s="32"/>
      <c r="X25" s="34"/>
      <c r="Y25" s="24">
        <f t="shared" si="0"/>
        <v>0</v>
      </c>
      <c r="Z25" s="25"/>
      <c r="AA25" s="16"/>
      <c r="AB25" s="16"/>
      <c r="AC25" s="16"/>
      <c r="AD25" s="16"/>
      <c r="AE25" s="16"/>
      <c r="AF25" s="16"/>
      <c r="AG25" s="16"/>
      <c r="AH25" s="24">
        <f t="shared" si="1"/>
        <v>0</v>
      </c>
      <c r="AI25" s="30"/>
      <c r="AJ25" s="89">
        <f t="shared" si="2"/>
        <v>0</v>
      </c>
      <c r="AK25" s="21">
        <f t="shared" si="3"/>
        <v>0</v>
      </c>
      <c r="AL25" s="93">
        <f t="shared" si="4"/>
        <v>0</v>
      </c>
      <c r="AM25" s="30"/>
      <c r="AN25" s="30"/>
      <c r="AO25" s="30"/>
      <c r="AP25" s="30">
        <v>24</v>
      </c>
      <c r="AQ25" s="30"/>
    </row>
    <row r="26" spans="1:43" ht="12.75" customHeight="1">
      <c r="A26" s="23">
        <v>25</v>
      </c>
      <c r="B26" s="94"/>
      <c r="C26" s="25"/>
      <c r="D26" s="32"/>
      <c r="X26" s="34"/>
      <c r="Y26" s="24">
        <f t="shared" si="0"/>
        <v>0</v>
      </c>
      <c r="Z26" s="25"/>
      <c r="AA26" s="16"/>
      <c r="AB26" s="16"/>
      <c r="AC26" s="16"/>
      <c r="AD26" s="16"/>
      <c r="AE26" s="16"/>
      <c r="AF26" s="16"/>
      <c r="AG26" s="16"/>
      <c r="AH26" s="24">
        <f t="shared" si="1"/>
        <v>0</v>
      </c>
      <c r="AI26" s="30"/>
      <c r="AJ26" s="89">
        <f t="shared" si="2"/>
        <v>0</v>
      </c>
      <c r="AK26" s="21">
        <f t="shared" si="3"/>
        <v>0</v>
      </c>
      <c r="AL26" s="93">
        <f t="shared" si="4"/>
        <v>0</v>
      </c>
      <c r="AM26" s="30"/>
      <c r="AN26" s="30"/>
      <c r="AO26" s="30"/>
      <c r="AP26" s="30">
        <v>25</v>
      </c>
      <c r="AQ26" s="30"/>
    </row>
    <row r="27" spans="1:43" ht="12.75" customHeight="1">
      <c r="A27" s="23">
        <v>26</v>
      </c>
      <c r="B27" s="9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  <c r="Y27" s="24">
        <f t="shared" si="0"/>
        <v>0</v>
      </c>
      <c r="Z27" s="39"/>
      <c r="AA27" s="40"/>
      <c r="AB27" s="40"/>
      <c r="AC27" s="40"/>
      <c r="AD27" s="40"/>
      <c r="AE27" s="40"/>
      <c r="AF27" s="40"/>
      <c r="AG27" s="40"/>
      <c r="AH27" s="24">
        <f t="shared" si="1"/>
        <v>0</v>
      </c>
      <c r="AI27" s="38"/>
      <c r="AJ27" s="89">
        <f t="shared" si="2"/>
        <v>0</v>
      </c>
      <c r="AK27" s="21">
        <f t="shared" si="3"/>
        <v>0</v>
      </c>
      <c r="AL27" s="93">
        <f t="shared" si="4"/>
        <v>0</v>
      </c>
      <c r="AM27" s="38"/>
      <c r="AN27" s="38"/>
      <c r="AO27" s="38"/>
      <c r="AP27" s="38">
        <v>26</v>
      </c>
      <c r="AQ27" s="38"/>
    </row>
    <row r="28" spans="1:43" ht="12" customHeight="1">
      <c r="A28" s="44" t="s">
        <v>14</v>
      </c>
      <c r="B28" s="45" t="s">
        <v>15</v>
      </c>
      <c r="C28" s="57" t="s">
        <v>16</v>
      </c>
      <c r="D28" s="46" t="s">
        <v>17</v>
      </c>
      <c r="E28" s="46" t="s">
        <v>18</v>
      </c>
      <c r="F28" s="46" t="s">
        <v>19</v>
      </c>
      <c r="G28" s="46" t="s">
        <v>20</v>
      </c>
      <c r="H28" s="46" t="s">
        <v>21</v>
      </c>
      <c r="I28" s="46" t="s">
        <v>22</v>
      </c>
      <c r="J28" s="46" t="s">
        <v>23</v>
      </c>
      <c r="K28" s="46" t="s">
        <v>24</v>
      </c>
      <c r="L28" s="46" t="s">
        <v>25</v>
      </c>
      <c r="M28" s="46"/>
      <c r="N28" s="46"/>
      <c r="O28" s="46" t="s">
        <v>27</v>
      </c>
      <c r="P28" s="46" t="s">
        <v>28</v>
      </c>
      <c r="Q28" s="46" t="s">
        <v>29</v>
      </c>
      <c r="R28" s="46" t="s">
        <v>30</v>
      </c>
      <c r="S28" s="46" t="s">
        <v>31</v>
      </c>
      <c r="T28" s="46" t="s">
        <v>32</v>
      </c>
      <c r="U28" s="46" t="s">
        <v>33</v>
      </c>
      <c r="V28" s="47" t="s">
        <v>34</v>
      </c>
      <c r="W28" s="46" t="s">
        <v>35</v>
      </c>
      <c r="X28" s="46" t="s">
        <v>36</v>
      </c>
      <c r="Y28" s="45" t="s">
        <v>15</v>
      </c>
      <c r="Z28" s="46" t="s">
        <v>16</v>
      </c>
      <c r="AA28" s="46" t="s">
        <v>17</v>
      </c>
      <c r="AB28" s="46" t="s">
        <v>18</v>
      </c>
      <c r="AC28" s="46"/>
      <c r="AD28" s="46"/>
      <c r="AE28" s="46"/>
      <c r="AF28" s="46" t="s">
        <v>35</v>
      </c>
      <c r="AG28" s="46" t="s">
        <v>36</v>
      </c>
      <c r="AH28" s="48" t="s">
        <v>37</v>
      </c>
      <c r="AI28" s="49">
        <v>3</v>
      </c>
      <c r="AJ28" s="48" t="s">
        <v>52</v>
      </c>
      <c r="AK28" s="52">
        <f>IF(AK2&lt;&gt;"",AVERAGE(AK2:AK27),"")</f>
        <v>5.608695652173913</v>
      </c>
      <c r="AL28" s="52">
        <f>IF(AK28&lt;&gt;"",AK28-1,"")</f>
        <v>4.608695652173913</v>
      </c>
      <c r="AM28" s="16"/>
      <c r="AN28" s="54" t="s">
        <v>39</v>
      </c>
      <c r="AO28" s="54"/>
      <c r="AP28" s="30"/>
      <c r="AQ28" s="45" t="s">
        <v>15</v>
      </c>
    </row>
    <row r="29" spans="1:43" ht="12.75" customHeight="1">
      <c r="A29" s="55" t="s">
        <v>53</v>
      </c>
      <c r="B29" s="56" t="s">
        <v>41</v>
      </c>
      <c r="C29" s="57" t="s">
        <v>54</v>
      </c>
      <c r="D29" s="46" t="s">
        <v>55</v>
      </c>
      <c r="E29" s="46"/>
      <c r="F29" s="46" t="s">
        <v>56</v>
      </c>
      <c r="G29" s="46"/>
      <c r="H29" s="46"/>
      <c r="I29" s="46"/>
      <c r="J29" s="46"/>
      <c r="K29" s="46"/>
      <c r="L29" s="57"/>
      <c r="M29" s="46"/>
      <c r="N29" s="46"/>
      <c r="O29" s="46"/>
      <c r="P29" s="46"/>
      <c r="Q29" s="46"/>
      <c r="R29" s="46"/>
      <c r="S29" s="46"/>
      <c r="T29" s="46"/>
      <c r="U29" s="46"/>
      <c r="V29" s="100"/>
      <c r="W29" s="46" t="s">
        <v>57</v>
      </c>
      <c r="X29" s="46" t="s">
        <v>58</v>
      </c>
      <c r="Y29" s="56" t="s">
        <v>41</v>
      </c>
      <c r="Z29" s="46" t="s">
        <v>59</v>
      </c>
      <c r="AA29" s="57"/>
      <c r="AB29" s="46"/>
      <c r="AC29" s="46"/>
      <c r="AD29" s="46"/>
      <c r="AE29" s="46"/>
      <c r="AF29" s="46"/>
      <c r="AG29" s="46"/>
      <c r="AH29" s="58">
        <f aca="true" t="shared" si="5" ref="AH29:AH32">IF(COUNTIF(Z29:AG29,"&gt;0")&gt;0,AVERAGE(Z29:AG29),"")</f>
        <v>0</v>
      </c>
      <c r="AI29" s="47"/>
      <c r="AM29" s="16"/>
      <c r="AN29" s="16"/>
      <c r="AO29" s="16"/>
      <c r="AQ29" s="56" t="s">
        <v>41</v>
      </c>
    </row>
    <row r="30" spans="3:41" ht="12" customHeight="1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58">
        <f t="shared" si="5"/>
        <v>0</v>
      </c>
      <c r="AI30" s="47"/>
      <c r="AM30" s="16"/>
      <c r="AN30" s="16"/>
      <c r="AO30" s="16"/>
    </row>
    <row r="31" spans="3:41" ht="12" customHeight="1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58">
        <f t="shared" si="5"/>
        <v>0</v>
      </c>
      <c r="AI31" s="47"/>
      <c r="AM31" s="16"/>
      <c r="AN31" s="16"/>
      <c r="AO31" s="16"/>
    </row>
    <row r="32" spans="2:43" ht="12.75" customHeight="1">
      <c r="B32" s="3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W32" s="101"/>
      <c r="X32" s="101"/>
      <c r="Y32" s="101"/>
      <c r="Z32" s="63"/>
      <c r="AA32" s="63"/>
      <c r="AB32" s="63"/>
      <c r="AC32" s="63"/>
      <c r="AD32" s="63"/>
      <c r="AE32" s="63"/>
      <c r="AF32" s="63"/>
      <c r="AG32" s="63"/>
      <c r="AH32" s="58">
        <f t="shared" si="5"/>
        <v>0</v>
      </c>
      <c r="AM32" s="16"/>
      <c r="AN32" s="16"/>
      <c r="AO32" s="16"/>
      <c r="AQ32" s="31"/>
    </row>
    <row r="33" spans="1:49" ht="12.75" customHeight="1">
      <c r="A33" s="2" t="s">
        <v>0</v>
      </c>
      <c r="B33" s="3" t="s">
        <v>1</v>
      </c>
      <c r="C33" s="3" t="s">
        <v>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 t="s">
        <v>3</v>
      </c>
      <c r="Z33" s="4" t="s">
        <v>4</v>
      </c>
      <c r="AA33" s="4"/>
      <c r="AB33" s="4"/>
      <c r="AC33" s="4"/>
      <c r="AD33" s="4"/>
      <c r="AE33" s="4"/>
      <c r="AF33" s="4"/>
      <c r="AG33" s="4"/>
      <c r="AH33" s="64" t="s">
        <v>3</v>
      </c>
      <c r="AI33" s="4" t="s">
        <v>5</v>
      </c>
      <c r="AJ33" s="5" t="s">
        <v>51</v>
      </c>
      <c r="AK33" s="4" t="s">
        <v>9</v>
      </c>
      <c r="AL33" s="4" t="s">
        <v>10</v>
      </c>
      <c r="AM33" s="2" t="s">
        <v>11</v>
      </c>
      <c r="AN33" s="4" t="s">
        <v>12</v>
      </c>
      <c r="AO33" s="4" t="s">
        <v>13</v>
      </c>
      <c r="AP33" s="9" t="s">
        <v>0</v>
      </c>
      <c r="AQ33" s="3" t="s">
        <v>1</v>
      </c>
      <c r="AS33" s="2" t="s">
        <v>60</v>
      </c>
      <c r="AT33" s="3" t="s">
        <v>61</v>
      </c>
      <c r="AU33" s="2" t="s">
        <v>62</v>
      </c>
      <c r="AV33" s="3" t="s">
        <v>63</v>
      </c>
      <c r="AW33" s="3" t="s">
        <v>64</v>
      </c>
    </row>
    <row r="34" spans="1:49" ht="12.75" customHeight="1">
      <c r="A34" s="10">
        <v>1</v>
      </c>
      <c r="B34" s="85"/>
      <c r="C34" s="102">
        <v>5</v>
      </c>
      <c r="D34" s="87">
        <v>3</v>
      </c>
      <c r="E34" s="87">
        <v>2</v>
      </c>
      <c r="F34" s="87">
        <v>5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1">
        <v>4</v>
      </c>
      <c r="W34" s="87">
        <v>6</v>
      </c>
      <c r="X34" s="88"/>
      <c r="Y34" s="12">
        <f aca="true" t="shared" si="6" ref="Y34:Y51">IF(COUNTIF(C34:X34,"&gt;0")&gt;1,(SUM(C34:X34)-MIN(C34:X34))/(COUNTIF(C34:X34,"&gt;0")-1),IF(COUNTIF(C34:X34,"&gt;0")=1,AVERAGE(C34:X34),""))</f>
        <v>4.6</v>
      </c>
      <c r="Z34" s="13">
        <v>4</v>
      </c>
      <c r="AA34" s="31"/>
      <c r="AB34" s="14"/>
      <c r="AC34" s="14"/>
      <c r="AD34" s="14"/>
      <c r="AE34" s="15"/>
      <c r="AF34" s="15">
        <v>4</v>
      </c>
      <c r="AG34" s="70"/>
      <c r="AH34" s="72">
        <f aca="true" t="shared" si="7" ref="AH34:AH51">IF(COUNTIF(Z34:AG34,"&gt;0")&gt;0,AVERAGE(Z34:AG34),"")</f>
        <v>4</v>
      </c>
      <c r="AI34" s="17">
        <v>6</v>
      </c>
      <c r="AJ34" s="89">
        <f aca="true" t="shared" si="8" ref="AJ34:AJ51">IF(AND(COUNTIF(C34:X34,"&gt;0")&gt;0,COUNTIF(Z34:AH34,"&gt;0")&gt;0),Y34*0.4+AH34*0.5+MIN(7,(AI34*6/maxact31+1))*0.1,"")</f>
        <v>4.54</v>
      </c>
      <c r="AK34" s="73">
        <f aca="true" t="shared" si="9" ref="AK34:AK51">IF(AM34&lt;&gt;"",AM34,IF(AJ34&lt;&gt;"",ROUND(AJ34,0),""))</f>
        <v>5</v>
      </c>
      <c r="AL34" s="73">
        <f aca="true" t="shared" si="10" ref="AL34:AL51">IF(AK34="","",AK34-1)</f>
        <v>4</v>
      </c>
      <c r="AM34" s="17"/>
      <c r="AN34" s="17"/>
      <c r="AO34" s="70"/>
      <c r="AP34" s="17">
        <v>1</v>
      </c>
      <c r="AQ34" s="11"/>
      <c r="AS34" s="19">
        <v>6.18</v>
      </c>
      <c r="AT34" s="103">
        <v>6</v>
      </c>
      <c r="AU34" s="104">
        <f aca="true" t="shared" si="11" ref="AU34:AU51">AJ34</f>
        <v>4.54</v>
      </c>
      <c r="AV34" s="105">
        <f aca="true" t="shared" si="12" ref="AV34:AV51">IF(AND(AS34="",AT34="",AU34&lt;&gt;""),AU34,IF(OR(AS34="",AT34="",AU34=""),"",4/18*AS34+6/18*AT34+8/18*AU34))</f>
        <v>5.391111111111111</v>
      </c>
      <c r="AW34" s="83">
        <f aca="true" t="shared" si="13" ref="AW34:AW51">IF(AV34&lt;&gt;"",ROUND(AV34,0),"")</f>
        <v>5</v>
      </c>
    </row>
    <row r="35" spans="1:49" ht="12.75" customHeight="1">
      <c r="A35" s="23">
        <v>2</v>
      </c>
      <c r="B35" s="91"/>
      <c r="C35" s="33">
        <v>5</v>
      </c>
      <c r="D35" s="1">
        <v>5</v>
      </c>
      <c r="E35" s="1">
        <v>3</v>
      </c>
      <c r="F35" s="1">
        <v>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5</v>
      </c>
      <c r="W35" s="1"/>
      <c r="X35" s="92"/>
      <c r="Y35" s="24">
        <f t="shared" si="6"/>
        <v>5.25</v>
      </c>
      <c r="Z35" s="25">
        <v>3</v>
      </c>
      <c r="AA35" s="16">
        <v>5</v>
      </c>
      <c r="AB35" s="16"/>
      <c r="AC35" s="16"/>
      <c r="AD35" s="16"/>
      <c r="AE35" s="16"/>
      <c r="AF35" s="16"/>
      <c r="AG35" s="34"/>
      <c r="AH35" s="24">
        <f t="shared" si="7"/>
        <v>4</v>
      </c>
      <c r="AI35" s="30">
        <v>8.5</v>
      </c>
      <c r="AJ35" s="89">
        <f t="shared" si="8"/>
        <v>4.8</v>
      </c>
      <c r="AK35" s="21">
        <f t="shared" si="9"/>
        <v>5</v>
      </c>
      <c r="AL35" s="21">
        <f t="shared" si="10"/>
        <v>4</v>
      </c>
      <c r="AM35" s="30"/>
      <c r="AN35" s="30"/>
      <c r="AO35" s="34"/>
      <c r="AP35" s="30">
        <v>2</v>
      </c>
      <c r="AQ35" s="11"/>
      <c r="AS35" s="27">
        <v>5.97</v>
      </c>
      <c r="AT35" s="106">
        <v>4.1</v>
      </c>
      <c r="AU35" s="107">
        <f t="shared" si="11"/>
        <v>4.8</v>
      </c>
      <c r="AV35" s="108">
        <f t="shared" si="12"/>
        <v>4.826666666666666</v>
      </c>
      <c r="AW35" s="36">
        <f t="shared" si="13"/>
        <v>5</v>
      </c>
    </row>
    <row r="36" spans="1:49" ht="12.75" customHeight="1">
      <c r="A36" s="23">
        <v>3</v>
      </c>
      <c r="B36" s="94"/>
      <c r="C36" s="25">
        <v>1</v>
      </c>
      <c r="D36" s="16">
        <v>2</v>
      </c>
      <c r="E36" s="16">
        <v>1</v>
      </c>
      <c r="F36" s="1">
        <v>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1</v>
      </c>
      <c r="W36" s="1">
        <v>2</v>
      </c>
      <c r="X36" s="92"/>
      <c r="Y36" s="24">
        <f t="shared" si="6"/>
        <v>2.6</v>
      </c>
      <c r="Z36" s="25">
        <v>3</v>
      </c>
      <c r="AA36" s="16">
        <v>3</v>
      </c>
      <c r="AB36" s="16"/>
      <c r="AC36" s="16"/>
      <c r="AD36" s="16"/>
      <c r="AE36" s="16"/>
      <c r="AF36" s="16"/>
      <c r="AG36" s="34">
        <v>2</v>
      </c>
      <c r="AH36" s="24">
        <f t="shared" si="7"/>
        <v>2.6666666666666665</v>
      </c>
      <c r="AI36" s="77">
        <v>2</v>
      </c>
      <c r="AJ36" s="89">
        <f t="shared" si="8"/>
        <v>2.673333333333333</v>
      </c>
      <c r="AK36" s="21">
        <f t="shared" si="9"/>
        <v>3</v>
      </c>
      <c r="AL36" s="21">
        <f t="shared" si="10"/>
        <v>2</v>
      </c>
      <c r="AM36" s="30"/>
      <c r="AN36" s="30"/>
      <c r="AO36" s="34"/>
      <c r="AP36" s="30">
        <v>3</v>
      </c>
      <c r="AQ36" s="11"/>
      <c r="AS36" s="27">
        <v>2.73</v>
      </c>
      <c r="AT36" s="109">
        <v>3</v>
      </c>
      <c r="AU36" s="107">
        <f t="shared" si="11"/>
        <v>2.673333333333333</v>
      </c>
      <c r="AV36" s="108">
        <f t="shared" si="12"/>
        <v>2.7948148148148144</v>
      </c>
      <c r="AW36" s="36">
        <f t="shared" si="13"/>
        <v>3</v>
      </c>
    </row>
    <row r="37" spans="1:49" ht="12.75" customHeight="1">
      <c r="A37" s="23">
        <v>4</v>
      </c>
      <c r="B37" s="110"/>
      <c r="C37" s="13">
        <v>4</v>
      </c>
      <c r="D37" s="16">
        <v>4</v>
      </c>
      <c r="E37" s="16">
        <v>1</v>
      </c>
      <c r="F37" s="16">
        <v>5</v>
      </c>
      <c r="V37" s="1"/>
      <c r="W37" s="1"/>
      <c r="X37" s="92"/>
      <c r="Y37" s="24">
        <f t="shared" si="6"/>
        <v>4.333333333333333</v>
      </c>
      <c r="Z37" s="25">
        <v>4</v>
      </c>
      <c r="AA37" s="16">
        <v>4</v>
      </c>
      <c r="AB37" s="16"/>
      <c r="AC37" s="16"/>
      <c r="AD37" s="16"/>
      <c r="AE37" s="16"/>
      <c r="AF37" s="16"/>
      <c r="AG37" s="34"/>
      <c r="AH37" s="24">
        <f t="shared" si="7"/>
        <v>4</v>
      </c>
      <c r="AI37" s="30">
        <v>2.5</v>
      </c>
      <c r="AJ37" s="89">
        <f t="shared" si="8"/>
        <v>4.083333333333333</v>
      </c>
      <c r="AK37" s="21">
        <f t="shared" si="9"/>
        <v>4</v>
      </c>
      <c r="AL37" s="21">
        <f t="shared" si="10"/>
        <v>3</v>
      </c>
      <c r="AM37" s="30"/>
      <c r="AN37" s="30"/>
      <c r="AO37" s="34"/>
      <c r="AP37" s="30">
        <v>4</v>
      </c>
      <c r="AQ37" s="11"/>
      <c r="AS37" s="27">
        <v>4.8</v>
      </c>
      <c r="AT37" s="109">
        <v>4.3</v>
      </c>
      <c r="AU37" s="107">
        <f t="shared" si="11"/>
        <v>4.083333333333333</v>
      </c>
      <c r="AV37" s="108">
        <f t="shared" si="12"/>
        <v>4.314814814814815</v>
      </c>
      <c r="AW37" s="36">
        <f t="shared" si="13"/>
        <v>4</v>
      </c>
    </row>
    <row r="38" spans="1:49" ht="12.75" customHeight="1">
      <c r="A38" s="23">
        <v>5</v>
      </c>
      <c r="B38" s="91"/>
      <c r="C38" s="25">
        <v>5</v>
      </c>
      <c r="D38" s="16">
        <v>5</v>
      </c>
      <c r="E38" s="16">
        <v>2</v>
      </c>
      <c r="F38" s="31"/>
      <c r="U38" s="1"/>
      <c r="V38" s="1">
        <v>4</v>
      </c>
      <c r="X38" s="34"/>
      <c r="Y38" s="24">
        <f t="shared" si="6"/>
        <v>4.666666666666667</v>
      </c>
      <c r="Z38" s="25">
        <v>3</v>
      </c>
      <c r="AA38" s="31"/>
      <c r="AB38" s="14"/>
      <c r="AC38" s="14"/>
      <c r="AD38" s="14"/>
      <c r="AE38" s="16"/>
      <c r="AF38" s="16"/>
      <c r="AG38" s="34"/>
      <c r="AH38" s="24">
        <f t="shared" si="7"/>
        <v>3</v>
      </c>
      <c r="AI38" s="30">
        <v>3.5</v>
      </c>
      <c r="AJ38" s="89">
        <f t="shared" si="8"/>
        <v>3.8166666666666673</v>
      </c>
      <c r="AK38" s="21">
        <f t="shared" si="9"/>
        <v>4</v>
      </c>
      <c r="AL38" s="21">
        <f t="shared" si="10"/>
        <v>3</v>
      </c>
      <c r="AM38" s="30"/>
      <c r="AN38" s="30"/>
      <c r="AO38" s="34"/>
      <c r="AP38" s="30">
        <v>5</v>
      </c>
      <c r="AQ38" s="11"/>
      <c r="AS38" s="27">
        <v>5.61</v>
      </c>
      <c r="AT38" s="107">
        <v>5.6</v>
      </c>
      <c r="AU38" s="107">
        <f t="shared" si="11"/>
        <v>3.8166666666666673</v>
      </c>
      <c r="AV38" s="108">
        <f t="shared" si="12"/>
        <v>4.8096296296296295</v>
      </c>
      <c r="AW38" s="36">
        <f t="shared" si="13"/>
        <v>5</v>
      </c>
    </row>
    <row r="39" spans="1:49" ht="12" customHeight="1">
      <c r="A39" s="23">
        <v>6</v>
      </c>
      <c r="B39" s="94"/>
      <c r="C39" s="25">
        <v>2</v>
      </c>
      <c r="D39" s="16">
        <v>2</v>
      </c>
      <c r="E39" s="16">
        <v>2</v>
      </c>
      <c r="F39" s="16">
        <v>3</v>
      </c>
      <c r="V39" s="16">
        <v>4</v>
      </c>
      <c r="W39" s="16">
        <v>3</v>
      </c>
      <c r="X39" s="34"/>
      <c r="Y39" s="24">
        <f t="shared" si="6"/>
        <v>2.8</v>
      </c>
      <c r="Z39" s="25">
        <v>3</v>
      </c>
      <c r="AA39" s="16">
        <v>3</v>
      </c>
      <c r="AB39" s="16"/>
      <c r="AC39" s="16"/>
      <c r="AD39" s="16"/>
      <c r="AE39" s="16"/>
      <c r="AF39" s="16"/>
      <c r="AG39" s="96">
        <v>3</v>
      </c>
      <c r="AH39" s="24">
        <f t="shared" si="7"/>
        <v>3</v>
      </c>
      <c r="AI39" s="30">
        <v>1.5</v>
      </c>
      <c r="AJ39" s="89">
        <f t="shared" si="8"/>
        <v>2.87</v>
      </c>
      <c r="AK39" s="21">
        <f t="shared" si="9"/>
        <v>3</v>
      </c>
      <c r="AL39" s="21">
        <f t="shared" si="10"/>
        <v>2</v>
      </c>
      <c r="AM39" s="30"/>
      <c r="AN39" s="30"/>
      <c r="AO39" s="34"/>
      <c r="AP39" s="30">
        <v>6</v>
      </c>
      <c r="AQ39" s="11"/>
      <c r="AS39" s="27">
        <v>4.83</v>
      </c>
      <c r="AT39" s="106">
        <v>2.4</v>
      </c>
      <c r="AU39" s="107">
        <f t="shared" si="11"/>
        <v>2.87</v>
      </c>
      <c r="AV39" s="108">
        <f t="shared" si="12"/>
        <v>3.1488888888888886</v>
      </c>
      <c r="AW39" s="36">
        <f t="shared" si="13"/>
        <v>3</v>
      </c>
    </row>
    <row r="40" spans="1:49" ht="12" customHeight="1">
      <c r="A40" s="23">
        <v>7</v>
      </c>
      <c r="B40" s="110"/>
      <c r="C40" s="111">
        <v>4</v>
      </c>
      <c r="D40" s="1">
        <v>1</v>
      </c>
      <c r="E40" s="16">
        <v>1</v>
      </c>
      <c r="F40" s="16">
        <v>5</v>
      </c>
      <c r="V40" s="16">
        <v>1</v>
      </c>
      <c r="W40" s="16">
        <v>4</v>
      </c>
      <c r="X40" s="34"/>
      <c r="Y40" s="24">
        <f t="shared" si="6"/>
        <v>3</v>
      </c>
      <c r="Z40" s="25">
        <v>4</v>
      </c>
      <c r="AA40" s="16">
        <v>5</v>
      </c>
      <c r="AB40" s="16"/>
      <c r="AC40" s="16"/>
      <c r="AD40" s="16"/>
      <c r="AE40" s="16"/>
      <c r="AF40" s="16"/>
      <c r="AG40" s="34"/>
      <c r="AH40" s="24">
        <f t="shared" si="7"/>
        <v>4.5</v>
      </c>
      <c r="AI40" s="30">
        <v>2</v>
      </c>
      <c r="AJ40" s="89">
        <f t="shared" si="8"/>
        <v>3.75</v>
      </c>
      <c r="AK40" s="21">
        <f t="shared" si="9"/>
        <v>4</v>
      </c>
      <c r="AL40" s="21">
        <f t="shared" si="10"/>
        <v>3</v>
      </c>
      <c r="AM40" s="30"/>
      <c r="AN40" s="30"/>
      <c r="AO40" s="34"/>
      <c r="AP40" s="30">
        <v>7</v>
      </c>
      <c r="AQ40" s="11"/>
      <c r="AS40" s="27">
        <v>3.93</v>
      </c>
      <c r="AT40" s="106">
        <v>3.7</v>
      </c>
      <c r="AU40" s="107">
        <f t="shared" si="11"/>
        <v>3.75</v>
      </c>
      <c r="AV40" s="108">
        <f t="shared" si="12"/>
        <v>3.773333333333333</v>
      </c>
      <c r="AW40" s="36">
        <f t="shared" si="13"/>
        <v>4</v>
      </c>
    </row>
    <row r="41" spans="1:49" ht="12" customHeight="1">
      <c r="A41" s="23">
        <v>8</v>
      </c>
      <c r="B41" s="91"/>
      <c r="C41" s="33">
        <v>3</v>
      </c>
      <c r="D41" s="1">
        <v>3</v>
      </c>
      <c r="E41" s="97">
        <v>2</v>
      </c>
      <c r="F41" s="16">
        <v>6</v>
      </c>
      <c r="V41" s="16">
        <v>4</v>
      </c>
      <c r="W41" s="1">
        <v>3</v>
      </c>
      <c r="X41" s="34"/>
      <c r="Y41" s="24">
        <f t="shared" si="6"/>
        <v>3.8</v>
      </c>
      <c r="Z41" s="25">
        <v>4</v>
      </c>
      <c r="AA41" s="31"/>
      <c r="AB41" s="16"/>
      <c r="AC41" s="16"/>
      <c r="AD41" s="16"/>
      <c r="AE41" s="16"/>
      <c r="AF41" s="16"/>
      <c r="AG41" s="34"/>
      <c r="AH41" s="24">
        <f t="shared" si="7"/>
        <v>4</v>
      </c>
      <c r="AI41" s="30">
        <v>5</v>
      </c>
      <c r="AJ41" s="89">
        <f t="shared" si="8"/>
        <v>4.12</v>
      </c>
      <c r="AK41" s="21">
        <f t="shared" si="9"/>
        <v>4</v>
      </c>
      <c r="AL41" s="21">
        <f t="shared" si="10"/>
        <v>3</v>
      </c>
      <c r="AM41" s="30"/>
      <c r="AN41" s="30"/>
      <c r="AO41" s="34"/>
      <c r="AP41" s="30">
        <v>8</v>
      </c>
      <c r="AQ41" s="11"/>
      <c r="AS41" s="27">
        <v>4.9</v>
      </c>
      <c r="AT41" s="106">
        <v>4.4</v>
      </c>
      <c r="AU41" s="107">
        <f t="shared" si="11"/>
        <v>4.12</v>
      </c>
      <c r="AV41" s="108">
        <f t="shared" si="12"/>
        <v>4.386666666666667</v>
      </c>
      <c r="AW41" s="36">
        <f t="shared" si="13"/>
        <v>4</v>
      </c>
    </row>
    <row r="42" spans="1:49" ht="12" customHeight="1">
      <c r="A42" s="23">
        <v>9</v>
      </c>
      <c r="B42" s="91"/>
      <c r="C42" s="25">
        <v>7</v>
      </c>
      <c r="D42" s="16">
        <v>7</v>
      </c>
      <c r="E42" s="1">
        <v>2</v>
      </c>
      <c r="F42" s="16">
        <v>7</v>
      </c>
      <c r="K42" s="14"/>
      <c r="L42" s="14"/>
      <c r="V42" s="16">
        <v>6</v>
      </c>
      <c r="W42" s="1"/>
      <c r="X42" s="34"/>
      <c r="Y42" s="24">
        <f t="shared" si="6"/>
        <v>6.75</v>
      </c>
      <c r="Z42" s="25">
        <v>4</v>
      </c>
      <c r="AA42" s="16">
        <v>4</v>
      </c>
      <c r="AB42" s="16"/>
      <c r="AC42" s="16"/>
      <c r="AD42" s="16"/>
      <c r="AE42" s="16"/>
      <c r="AF42" s="16">
        <v>7</v>
      </c>
      <c r="AG42" s="34"/>
      <c r="AH42" s="24">
        <f t="shared" si="7"/>
        <v>5</v>
      </c>
      <c r="AI42" s="30">
        <v>5</v>
      </c>
      <c r="AJ42" s="89">
        <f t="shared" si="8"/>
        <v>5.800000000000001</v>
      </c>
      <c r="AK42" s="21">
        <f t="shared" si="9"/>
        <v>6</v>
      </c>
      <c r="AL42" s="21">
        <f t="shared" si="10"/>
        <v>5</v>
      </c>
      <c r="AM42" s="30"/>
      <c r="AN42" s="30"/>
      <c r="AO42" s="34"/>
      <c r="AP42" s="30">
        <v>9</v>
      </c>
      <c r="AQ42" s="11"/>
      <c r="AS42" s="27">
        <v>6.68</v>
      </c>
      <c r="AT42" s="106">
        <v>4.83</v>
      </c>
      <c r="AU42" s="107">
        <f t="shared" si="11"/>
        <v>5.800000000000001</v>
      </c>
      <c r="AV42" s="108">
        <f t="shared" si="12"/>
        <v>5.6722222222222225</v>
      </c>
      <c r="AW42" s="36">
        <f t="shared" si="13"/>
        <v>6</v>
      </c>
    </row>
    <row r="43" spans="1:49" ht="12" customHeight="1">
      <c r="A43" s="23">
        <v>10</v>
      </c>
      <c r="B43" s="91"/>
      <c r="C43" s="25"/>
      <c r="X43" s="34"/>
      <c r="Y43" s="24">
        <f t="shared" si="6"/>
        <v>0</v>
      </c>
      <c r="Z43" s="25"/>
      <c r="AA43" s="16"/>
      <c r="AB43" s="16"/>
      <c r="AC43" s="16"/>
      <c r="AD43" s="16"/>
      <c r="AE43" s="16"/>
      <c r="AF43" s="16"/>
      <c r="AG43" s="34"/>
      <c r="AH43" s="24">
        <f t="shared" si="7"/>
        <v>0</v>
      </c>
      <c r="AJ43" s="89">
        <f t="shared" si="8"/>
        <v>0</v>
      </c>
      <c r="AK43" s="21">
        <f t="shared" si="9"/>
        <v>0</v>
      </c>
      <c r="AL43" s="21">
        <f t="shared" si="10"/>
        <v>0</v>
      </c>
      <c r="AM43" s="30"/>
      <c r="AN43" s="30"/>
      <c r="AO43" s="34"/>
      <c r="AP43" s="30">
        <v>10</v>
      </c>
      <c r="AQ43" s="11"/>
      <c r="AS43" s="27"/>
      <c r="AT43" s="106"/>
      <c r="AU43" s="107">
        <f t="shared" si="11"/>
        <v>0</v>
      </c>
      <c r="AV43" s="108">
        <f t="shared" si="12"/>
        <v>0</v>
      </c>
      <c r="AW43" s="36">
        <f t="shared" si="13"/>
        <v>0</v>
      </c>
    </row>
    <row r="44" spans="1:49" ht="12" customHeight="1">
      <c r="A44" s="23">
        <v>11</v>
      </c>
      <c r="B44"/>
      <c r="C44" s="25"/>
      <c r="F44" s="31"/>
      <c r="X44" s="34"/>
      <c r="Y44" s="24">
        <f t="shared" si="6"/>
        <v>0</v>
      </c>
      <c r="Z44" s="25"/>
      <c r="AA44" s="16"/>
      <c r="AB44" s="16"/>
      <c r="AC44" s="16"/>
      <c r="AD44" s="16"/>
      <c r="AE44" s="16"/>
      <c r="AF44" s="16"/>
      <c r="AG44" s="16"/>
      <c r="AH44" s="24">
        <f t="shared" si="7"/>
        <v>0</v>
      </c>
      <c r="AI44"/>
      <c r="AJ44" s="89">
        <f t="shared" si="8"/>
        <v>0</v>
      </c>
      <c r="AK44" s="21">
        <f t="shared" si="9"/>
        <v>0</v>
      </c>
      <c r="AL44" s="21">
        <f t="shared" si="10"/>
        <v>0</v>
      </c>
      <c r="AM44" s="30"/>
      <c r="AN44" s="30"/>
      <c r="AO44" s="34"/>
      <c r="AP44" s="30">
        <v>11</v>
      </c>
      <c r="AQ44" s="11"/>
      <c r="AS44" s="27"/>
      <c r="AT44" s="106"/>
      <c r="AU44" s="107">
        <f t="shared" si="11"/>
        <v>0</v>
      </c>
      <c r="AV44" s="108">
        <f t="shared" si="12"/>
        <v>0</v>
      </c>
      <c r="AW44" s="36">
        <f t="shared" si="13"/>
        <v>0</v>
      </c>
    </row>
    <row r="45" spans="1:49" ht="12" customHeight="1">
      <c r="A45" s="23">
        <v>12</v>
      </c>
      <c r="B45" s="11"/>
      <c r="C45" s="25"/>
      <c r="F45" s="14"/>
      <c r="G45" s="14"/>
      <c r="X45" s="34"/>
      <c r="Y45" s="24">
        <f t="shared" si="6"/>
        <v>0</v>
      </c>
      <c r="Z45" s="25"/>
      <c r="AA45" s="16"/>
      <c r="AB45" s="16"/>
      <c r="AC45" s="16"/>
      <c r="AD45" s="16"/>
      <c r="AE45" s="16"/>
      <c r="AF45" s="16"/>
      <c r="AG45" s="16"/>
      <c r="AH45" s="24">
        <f t="shared" si="7"/>
        <v>0</v>
      </c>
      <c r="AI45"/>
      <c r="AJ45" s="89">
        <f t="shared" si="8"/>
        <v>0</v>
      </c>
      <c r="AK45" s="21">
        <f t="shared" si="9"/>
        <v>0</v>
      </c>
      <c r="AL45" s="21">
        <f t="shared" si="10"/>
        <v>0</v>
      </c>
      <c r="AM45" s="30"/>
      <c r="AN45" s="30"/>
      <c r="AO45" s="34"/>
      <c r="AP45" s="30">
        <v>12</v>
      </c>
      <c r="AQ45" s="11"/>
      <c r="AS45" s="37"/>
      <c r="AT45" s="106"/>
      <c r="AU45" s="107">
        <f t="shared" si="11"/>
        <v>0</v>
      </c>
      <c r="AV45" s="108">
        <f t="shared" si="12"/>
        <v>0</v>
      </c>
      <c r="AW45" s="36">
        <f t="shared" si="13"/>
        <v>0</v>
      </c>
    </row>
    <row r="46" spans="1:49" ht="12" customHeight="1">
      <c r="A46" s="23">
        <v>13</v>
      </c>
      <c r="B46" s="11"/>
      <c r="C46" s="25"/>
      <c r="F46" s="14"/>
      <c r="G46" s="14"/>
      <c r="X46" s="34"/>
      <c r="Y46" s="24">
        <f t="shared" si="6"/>
        <v>0</v>
      </c>
      <c r="Z46" s="25"/>
      <c r="AA46" s="16"/>
      <c r="AB46" s="16"/>
      <c r="AC46" s="16"/>
      <c r="AD46" s="16"/>
      <c r="AE46" s="16"/>
      <c r="AF46" s="16"/>
      <c r="AG46" s="16"/>
      <c r="AH46" s="24">
        <f t="shared" si="7"/>
        <v>0</v>
      </c>
      <c r="AI46" s="30"/>
      <c r="AJ46" s="89">
        <f t="shared" si="8"/>
        <v>0</v>
      </c>
      <c r="AK46" s="21">
        <f t="shared" si="9"/>
        <v>0</v>
      </c>
      <c r="AL46" s="21">
        <f t="shared" si="10"/>
        <v>0</v>
      </c>
      <c r="AM46" s="30"/>
      <c r="AN46" s="30"/>
      <c r="AO46" s="34"/>
      <c r="AP46" s="30">
        <v>13</v>
      </c>
      <c r="AQ46" s="11"/>
      <c r="AS46" s="27"/>
      <c r="AT46" s="106"/>
      <c r="AU46" s="107">
        <f t="shared" si="11"/>
        <v>0</v>
      </c>
      <c r="AV46" s="108">
        <f t="shared" si="12"/>
        <v>0</v>
      </c>
      <c r="AW46" s="36">
        <f t="shared" si="13"/>
        <v>0</v>
      </c>
    </row>
    <row r="47" spans="1:49" ht="12" customHeight="1">
      <c r="A47" s="23">
        <v>14</v>
      </c>
      <c r="B47" s="11"/>
      <c r="C47" s="25"/>
      <c r="X47" s="34"/>
      <c r="Y47" s="24">
        <f t="shared" si="6"/>
        <v>0</v>
      </c>
      <c r="Z47" s="25"/>
      <c r="AA47" s="16"/>
      <c r="AB47" s="16"/>
      <c r="AC47" s="16"/>
      <c r="AD47" s="16"/>
      <c r="AE47" s="16"/>
      <c r="AF47" s="16"/>
      <c r="AG47" s="16"/>
      <c r="AH47" s="24">
        <f t="shared" si="7"/>
        <v>0</v>
      </c>
      <c r="AI47" s="30"/>
      <c r="AJ47" s="89">
        <f t="shared" si="8"/>
        <v>0</v>
      </c>
      <c r="AK47" s="21">
        <f t="shared" si="9"/>
        <v>0</v>
      </c>
      <c r="AL47" s="21">
        <f t="shared" si="10"/>
        <v>0</v>
      </c>
      <c r="AM47" s="30"/>
      <c r="AN47" s="30"/>
      <c r="AO47" s="34"/>
      <c r="AP47" s="30">
        <v>14</v>
      </c>
      <c r="AQ47" s="11"/>
      <c r="AS47" s="107"/>
      <c r="AT47" s="106"/>
      <c r="AU47" s="107">
        <f t="shared" si="11"/>
        <v>0</v>
      </c>
      <c r="AV47" s="108">
        <f t="shared" si="12"/>
        <v>0</v>
      </c>
      <c r="AW47" s="36">
        <f t="shared" si="13"/>
        <v>0</v>
      </c>
    </row>
    <row r="48" spans="1:49" ht="12" customHeight="1">
      <c r="A48" s="23">
        <v>15</v>
      </c>
      <c r="B48" s="30"/>
      <c r="C48" s="25"/>
      <c r="X48" s="34"/>
      <c r="Y48" s="24">
        <f t="shared" si="6"/>
        <v>0</v>
      </c>
      <c r="Z48" s="25"/>
      <c r="AA48" s="16"/>
      <c r="AB48" s="16"/>
      <c r="AC48" s="16"/>
      <c r="AD48" s="16"/>
      <c r="AE48" s="16"/>
      <c r="AF48" s="16"/>
      <c r="AG48" s="16"/>
      <c r="AH48" s="24">
        <f t="shared" si="7"/>
        <v>0</v>
      </c>
      <c r="AI48" s="30"/>
      <c r="AJ48" s="89">
        <f t="shared" si="8"/>
        <v>0</v>
      </c>
      <c r="AK48" s="21">
        <f t="shared" si="9"/>
        <v>0</v>
      </c>
      <c r="AL48" s="21">
        <f t="shared" si="10"/>
        <v>0</v>
      </c>
      <c r="AM48" s="30"/>
      <c r="AN48" s="30"/>
      <c r="AO48" s="34"/>
      <c r="AP48" s="30">
        <v>15</v>
      </c>
      <c r="AQ48" s="30"/>
      <c r="AS48" s="107"/>
      <c r="AT48" s="106"/>
      <c r="AU48" s="107">
        <f t="shared" si="11"/>
        <v>0</v>
      </c>
      <c r="AV48" s="108">
        <f t="shared" si="12"/>
        <v>0</v>
      </c>
      <c r="AW48" s="36">
        <f t="shared" si="13"/>
        <v>0</v>
      </c>
    </row>
    <row r="49" spans="1:49" ht="12" customHeight="1">
      <c r="A49" s="23">
        <v>16</v>
      </c>
      <c r="B49" s="30"/>
      <c r="C49" s="25"/>
      <c r="F49" s="14"/>
      <c r="X49" s="34"/>
      <c r="Y49" s="24">
        <f t="shared" si="6"/>
        <v>0</v>
      </c>
      <c r="Z49" s="25"/>
      <c r="AA49" s="16"/>
      <c r="AB49" s="16"/>
      <c r="AC49" s="16"/>
      <c r="AD49" s="16"/>
      <c r="AE49" s="16"/>
      <c r="AF49" s="16"/>
      <c r="AG49" s="16"/>
      <c r="AH49" s="24">
        <f t="shared" si="7"/>
        <v>0</v>
      </c>
      <c r="AI49" s="30"/>
      <c r="AJ49" s="89">
        <f t="shared" si="8"/>
        <v>0</v>
      </c>
      <c r="AK49" s="21">
        <f t="shared" si="9"/>
        <v>0</v>
      </c>
      <c r="AL49" s="21">
        <f t="shared" si="10"/>
        <v>0</v>
      </c>
      <c r="AM49" s="30"/>
      <c r="AN49" s="30"/>
      <c r="AO49" s="34"/>
      <c r="AP49" s="30">
        <v>16</v>
      </c>
      <c r="AQ49" s="30"/>
      <c r="AS49" s="107"/>
      <c r="AT49" s="106"/>
      <c r="AU49" s="107">
        <f t="shared" si="11"/>
        <v>0</v>
      </c>
      <c r="AV49" s="108">
        <f t="shared" si="12"/>
        <v>0</v>
      </c>
      <c r="AW49" s="36">
        <f t="shared" si="13"/>
        <v>0</v>
      </c>
    </row>
    <row r="50" spans="1:49" ht="12" customHeight="1">
      <c r="A50" s="23">
        <v>17</v>
      </c>
      <c r="B50" s="30"/>
      <c r="C50" s="25"/>
      <c r="X50" s="34"/>
      <c r="Y50" s="24">
        <f t="shared" si="6"/>
        <v>0</v>
      </c>
      <c r="Z50" s="25"/>
      <c r="AA50" s="16"/>
      <c r="AB50" s="16"/>
      <c r="AC50" s="16"/>
      <c r="AD50" s="16"/>
      <c r="AE50" s="16"/>
      <c r="AF50" s="16"/>
      <c r="AG50" s="16"/>
      <c r="AH50" s="24">
        <f t="shared" si="7"/>
        <v>0</v>
      </c>
      <c r="AI50" s="30"/>
      <c r="AJ50" s="89">
        <f t="shared" si="8"/>
        <v>0</v>
      </c>
      <c r="AK50" s="21">
        <f t="shared" si="9"/>
        <v>0</v>
      </c>
      <c r="AL50" s="21">
        <f t="shared" si="10"/>
        <v>0</v>
      </c>
      <c r="AM50" s="30"/>
      <c r="AN50" s="30"/>
      <c r="AO50" s="34"/>
      <c r="AP50" s="30">
        <v>17</v>
      </c>
      <c r="AQ50" s="30"/>
      <c r="AS50" s="107"/>
      <c r="AT50" s="106"/>
      <c r="AU50" s="107">
        <f t="shared" si="11"/>
        <v>0</v>
      </c>
      <c r="AV50" s="108">
        <f t="shared" si="12"/>
        <v>0</v>
      </c>
      <c r="AW50" s="36">
        <f t="shared" si="13"/>
        <v>0</v>
      </c>
    </row>
    <row r="51" spans="1:49" ht="12" customHeight="1">
      <c r="A51" s="80">
        <v>18</v>
      </c>
      <c r="B51" s="38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1"/>
      <c r="Y51" s="81">
        <f t="shared" si="6"/>
        <v>0</v>
      </c>
      <c r="Z51" s="39"/>
      <c r="AA51" s="40"/>
      <c r="AB51" s="40"/>
      <c r="AC51" s="40"/>
      <c r="AD51" s="40"/>
      <c r="AE51" s="40"/>
      <c r="AF51" s="40"/>
      <c r="AG51" s="40"/>
      <c r="AH51" s="81">
        <f t="shared" si="7"/>
        <v>0</v>
      </c>
      <c r="AI51" s="38"/>
      <c r="AJ51" s="89">
        <f t="shared" si="8"/>
        <v>0</v>
      </c>
      <c r="AK51" s="55">
        <f t="shared" si="9"/>
        <v>0</v>
      </c>
      <c r="AL51" s="55">
        <f t="shared" si="10"/>
        <v>0</v>
      </c>
      <c r="AM51" s="38"/>
      <c r="AN51" s="38"/>
      <c r="AO51" s="41"/>
      <c r="AP51" s="38">
        <v>18</v>
      </c>
      <c r="AQ51" s="38"/>
      <c r="AS51" s="112"/>
      <c r="AT51" s="113"/>
      <c r="AU51" s="112">
        <f t="shared" si="11"/>
        <v>0</v>
      </c>
      <c r="AV51" s="114">
        <f t="shared" si="12"/>
        <v>0</v>
      </c>
      <c r="AW51" s="115">
        <f t="shared" si="13"/>
        <v>0</v>
      </c>
    </row>
    <row r="52" spans="1:48" ht="12" customHeight="1">
      <c r="A52" s="83" t="s">
        <v>47</v>
      </c>
      <c r="B52" s="45" t="s">
        <v>15</v>
      </c>
      <c r="C52" s="46" t="s">
        <v>16</v>
      </c>
      <c r="D52" s="46" t="s">
        <v>17</v>
      </c>
      <c r="E52" s="46" t="s">
        <v>18</v>
      </c>
      <c r="F52" s="46" t="s">
        <v>19</v>
      </c>
      <c r="G52" s="46" t="s">
        <v>20</v>
      </c>
      <c r="H52" s="46" t="s">
        <v>21</v>
      </c>
      <c r="I52" s="46" t="s">
        <v>22</v>
      </c>
      <c r="J52" s="46" t="s">
        <v>23</v>
      </c>
      <c r="K52" s="46" t="s">
        <v>24</v>
      </c>
      <c r="L52" s="46" t="s">
        <v>25</v>
      </c>
      <c r="M52" s="46"/>
      <c r="N52" s="46"/>
      <c r="O52" s="46"/>
      <c r="P52" s="46"/>
      <c r="Q52" s="46"/>
      <c r="R52" s="46"/>
      <c r="S52" s="46" t="s">
        <v>31</v>
      </c>
      <c r="T52" s="46" t="s">
        <v>32</v>
      </c>
      <c r="U52" s="46" t="s">
        <v>33</v>
      </c>
      <c r="V52" s="47" t="s">
        <v>34</v>
      </c>
      <c r="W52" s="46" t="s">
        <v>35</v>
      </c>
      <c r="X52" s="46" t="s">
        <v>36</v>
      </c>
      <c r="Y52" s="45" t="s">
        <v>15</v>
      </c>
      <c r="Z52" s="47" t="s">
        <v>16</v>
      </c>
      <c r="AA52" s="47" t="s">
        <v>17</v>
      </c>
      <c r="AB52" s="47" t="s">
        <v>18</v>
      </c>
      <c r="AC52" s="47" t="s">
        <v>19</v>
      </c>
      <c r="AD52" s="47" t="s">
        <v>33</v>
      </c>
      <c r="AE52" s="47"/>
      <c r="AF52" s="47"/>
      <c r="AG52" s="47"/>
      <c r="AH52" s="48" t="s">
        <v>37</v>
      </c>
      <c r="AI52" s="49">
        <v>6</v>
      </c>
      <c r="AJ52" s="48" t="s">
        <v>52</v>
      </c>
      <c r="AK52" s="52">
        <f>IF(AK34&lt;&gt;"",AVERAGE(AK33:AK51),"")</f>
        <v>4.222222222222222</v>
      </c>
      <c r="AL52" s="52">
        <f>IF(AK52&lt;&gt;"",AK52-1,"")</f>
        <v>3.2222222222222223</v>
      </c>
      <c r="AM52" s="16"/>
      <c r="AN52" s="54" t="s">
        <v>39</v>
      </c>
      <c r="AO52" s="54"/>
      <c r="AP52" s="30"/>
      <c r="AQ52" s="45" t="s">
        <v>15</v>
      </c>
      <c r="AS52" s="84"/>
      <c r="AT52" s="32"/>
      <c r="AU52" s="84"/>
      <c r="AV52" s="116"/>
    </row>
    <row r="53" spans="1:48" ht="12.75" customHeight="1">
      <c r="A53" s="55" t="s">
        <v>53</v>
      </c>
      <c r="B53" s="56" t="s">
        <v>41</v>
      </c>
      <c r="C53" s="57" t="s">
        <v>65</v>
      </c>
      <c r="D53" s="46" t="s">
        <v>54</v>
      </c>
      <c r="E53" s="46" t="s">
        <v>66</v>
      </c>
      <c r="F53" s="57" t="s">
        <v>67</v>
      </c>
      <c r="G53" s="46"/>
      <c r="H53" s="46"/>
      <c r="I53" s="46"/>
      <c r="J53" s="57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7"/>
      <c r="W53" s="46" t="s">
        <v>58</v>
      </c>
      <c r="X53" s="46"/>
      <c r="Y53" s="56" t="s">
        <v>41</v>
      </c>
      <c r="Z53" s="117" t="s">
        <v>68</v>
      </c>
      <c r="AA53" s="46" t="s">
        <v>69</v>
      </c>
      <c r="AB53" s="46"/>
      <c r="AC53" s="46"/>
      <c r="AD53" s="46"/>
      <c r="AE53" s="46"/>
      <c r="AF53" s="46" t="s">
        <v>70</v>
      </c>
      <c r="AG53" s="46"/>
      <c r="AI53" s="47"/>
      <c r="AM53" s="16"/>
      <c r="AN53" s="16"/>
      <c r="AO53" s="16"/>
      <c r="AQ53" s="56" t="s">
        <v>41</v>
      </c>
      <c r="AS53" s="118"/>
      <c r="AT53" s="119"/>
      <c r="AU53" s="120"/>
      <c r="AV53" s="121"/>
    </row>
    <row r="54" ht="12" customHeight="1"/>
  </sheetData>
  <sheetProtection selectLockedCells="1" selectUnlockedCells="1"/>
  <mergeCells count="6">
    <mergeCell ref="C1:X1"/>
    <mergeCell ref="Z1:AG1"/>
    <mergeCell ref="AN28:AO28"/>
    <mergeCell ref="C33:X33"/>
    <mergeCell ref="Z33:AG33"/>
    <mergeCell ref="AN52:AO52"/>
  </mergeCells>
  <printOptions headings="1"/>
  <pageMargins left="0.7479166666666667" right="0.7479166666666667" top="1.9104166666666667" bottom="1.9104166666666667" header="0.9840277777777777" footer="0.9840277777777777"/>
  <pageSetup firstPageNumber="1" useFirstPageNumber="1" horizontalDpi="300" verticalDpi="300" orientation="portrait" pageOrder="overThenDown" paperSize="9"/>
  <headerFooter alignWithMargins="0">
    <oddHeader xml:space="preserve">&amp;L&amp;A </oddHeader>
    <oddFooter xml:space="preserve">&amp;L&amp;A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46"/>
  <sheetViews>
    <sheetView workbookViewId="0" topLeftCell="A10">
      <selection activeCell="AA28" sqref="AA28"/>
    </sheetView>
  </sheetViews>
  <sheetFormatPr defaultColWidth="10.28125" defaultRowHeight="13.5" customHeight="1"/>
  <cols>
    <col min="1" max="1" width="5.421875" style="0" customWidth="1"/>
    <col min="2" max="2" width="18.421875" style="0" customWidth="1"/>
    <col min="3" max="24" width="2.421875" style="0" customWidth="1"/>
    <col min="25" max="25" width="6.421875" style="0" customWidth="1"/>
    <col min="26" max="33" width="2.421875" style="0" customWidth="1"/>
    <col min="34" max="34" width="7.421875" style="0" customWidth="1"/>
    <col min="35" max="35" width="10.421875" style="0" customWidth="1"/>
    <col min="36" max="37" width="7.421875" style="0" customWidth="1"/>
    <col min="38" max="39" width="10.421875" style="0" customWidth="1"/>
    <col min="40" max="43" width="10.421875" style="0" hidden="1" customWidth="1"/>
    <col min="44" max="44" width="4.421875" style="0" customWidth="1"/>
    <col min="45" max="45" width="6.421875" style="0" customWidth="1"/>
    <col min="46" max="16384" width="11.421875" style="0" customWidth="1"/>
  </cols>
  <sheetData>
    <row r="1" spans="1:45" ht="12.75" customHeight="1">
      <c r="A1" s="2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3</v>
      </c>
      <c r="Z1" s="4" t="s">
        <v>4</v>
      </c>
      <c r="AA1" s="4"/>
      <c r="AB1" s="4"/>
      <c r="AC1" s="4"/>
      <c r="AD1" s="4"/>
      <c r="AE1" s="4"/>
      <c r="AF1" s="4"/>
      <c r="AG1" s="4"/>
      <c r="AH1" s="4" t="s">
        <v>3</v>
      </c>
      <c r="AI1" s="5" t="s">
        <v>5</v>
      </c>
      <c r="AJ1" s="6" t="s">
        <v>6</v>
      </c>
      <c r="AK1" s="6" t="s">
        <v>7</v>
      </c>
      <c r="AL1" s="7" t="s">
        <v>8</v>
      </c>
      <c r="AM1" s="7" t="s">
        <v>9</v>
      </c>
      <c r="AN1" s="4" t="s">
        <v>10</v>
      </c>
      <c r="AO1" s="8" t="s">
        <v>11</v>
      </c>
      <c r="AP1" s="4" t="s">
        <v>12</v>
      </c>
      <c r="AQ1" s="4" t="s">
        <v>13</v>
      </c>
      <c r="AR1" s="9" t="s">
        <v>0</v>
      </c>
      <c r="AS1" s="3" t="s">
        <v>1</v>
      </c>
    </row>
    <row r="2" spans="1:45" ht="12.75" customHeight="1">
      <c r="A2" s="10">
        <v>1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X2" s="1"/>
      <c r="Y2" s="12">
        <f aca="true" t="shared" si="0" ref="Y2:Y20">IF(COUNTIF(C2:X2,"&gt;0")&gt;1,(SUM(C2:X2)-MIN(C2:X2))/(COUNTIF(C2:X2,"&gt;0")-1),IF(COUNTIF(C2:X2,"&gt;0")=1,AVERAGE(C2:X2),""))</f>
        <v>0</v>
      </c>
      <c r="Z2" s="25"/>
      <c r="AA2" s="16"/>
      <c r="AB2" s="14"/>
      <c r="AC2" s="15"/>
      <c r="AD2" s="15"/>
      <c r="AE2" s="15"/>
      <c r="AF2" s="15"/>
      <c r="AG2" s="70"/>
      <c r="AH2" s="12">
        <f aca="true" t="shared" si="1" ref="AH2:AH20">IF(COUNTIF(Z2:AG2,"&gt;0")&gt;0,AVERAGE(Z2:AG2),"")</f>
        <v>0</v>
      </c>
      <c r="AI2" s="122"/>
      <c r="AJ2" s="18">
        <f>IF(AND(COUNTIF(C2:X2,"&gt;0")&gt;0,COUNTIF(Z2:AH2,"&gt;0")&gt;0),Y2*0.4+AH2*0.5+MIN(7,(AI2*6/maxact22+1))*0.1,"")</f>
        <v>0</v>
      </c>
      <c r="AK2" s="19"/>
      <c r="AL2" s="123">
        <f aca="true" t="shared" si="2" ref="AL2:AL9">IF(AND(AJ2&lt;&gt;"",AK2&lt;&gt;""),0.6*AJ2+0.4*AK2,"")</f>
        <v>0</v>
      </c>
      <c r="AM2" s="21">
        <f aca="true" t="shared" si="3" ref="AM2:AM20">IF(AO2&lt;&gt;"",AO2,IF(AL2&lt;&gt;"",ROUND(AL2,0),""))</f>
        <v>0</v>
      </c>
      <c r="AN2" s="10">
        <f aca="true" t="shared" si="4" ref="AN2:AN20">IF(AM2="","",IF(AM2&lt;=2,"niedostateczny",IF(AM2=3,"dopuszczający",IF(AM2=4,"dostateczny",IF(AM2=5,"dobry",IF(AM2=6,"bardzo dobry","celujący"))))))</f>
        <v>0</v>
      </c>
      <c r="AO2" s="22"/>
      <c r="AP2" s="17"/>
      <c r="AQ2" s="17"/>
      <c r="AR2" s="17">
        <v>1</v>
      </c>
      <c r="AS2" s="11"/>
    </row>
    <row r="3" spans="1:45" ht="12.75" customHeight="1">
      <c r="A3" s="23">
        <v>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24">
        <f t="shared" si="0"/>
        <v>0</v>
      </c>
      <c r="Z3" s="25"/>
      <c r="AA3" s="16"/>
      <c r="AB3" s="16"/>
      <c r="AC3" s="16"/>
      <c r="AD3" s="16"/>
      <c r="AE3" s="16"/>
      <c r="AF3" s="16"/>
      <c r="AG3" s="34"/>
      <c r="AH3" s="24">
        <f t="shared" si="1"/>
        <v>0</v>
      </c>
      <c r="AI3" s="36"/>
      <c r="AJ3" s="26">
        <f aca="true" t="shared" si="5" ref="AJ3:AJ20">IF(AND(COUNTIF(C3:X3,"&gt;0")&gt;0,COUNTIF(Z3:AH3,"&gt;0")&gt;0),Y3*0.4+AH3*0.5+MIN(7,(AI3*6/maxact32+1))*0.1,"")</f>
        <v>0</v>
      </c>
      <c r="AK3" s="27"/>
      <c r="AL3" s="124">
        <f t="shared" si="2"/>
        <v>0</v>
      </c>
      <c r="AM3" s="21">
        <f t="shared" si="3"/>
        <v>0</v>
      </c>
      <c r="AN3" s="23">
        <f t="shared" si="4"/>
        <v>0</v>
      </c>
      <c r="AO3" s="29"/>
      <c r="AP3" s="30"/>
      <c r="AQ3" s="30"/>
      <c r="AR3" s="30">
        <v>2</v>
      </c>
      <c r="AS3" s="11"/>
    </row>
    <row r="4" spans="1:45" ht="12.75" customHeight="1">
      <c r="A4" s="23">
        <v>3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24">
        <f t="shared" si="0"/>
        <v>0</v>
      </c>
      <c r="Z4" s="13"/>
      <c r="AA4" s="16"/>
      <c r="AB4" s="16"/>
      <c r="AC4" s="16"/>
      <c r="AD4" s="16"/>
      <c r="AE4" s="16"/>
      <c r="AF4" s="16"/>
      <c r="AG4" s="34"/>
      <c r="AH4" s="24">
        <f t="shared" si="1"/>
        <v>0</v>
      </c>
      <c r="AI4" s="30"/>
      <c r="AJ4" s="26">
        <f t="shared" si="5"/>
        <v>0</v>
      </c>
      <c r="AK4" s="27"/>
      <c r="AL4" s="124">
        <f t="shared" si="2"/>
        <v>0</v>
      </c>
      <c r="AM4" s="21">
        <f t="shared" si="3"/>
        <v>0</v>
      </c>
      <c r="AN4" s="23">
        <f t="shared" si="4"/>
        <v>0</v>
      </c>
      <c r="AO4" s="29"/>
      <c r="AP4" s="30"/>
      <c r="AQ4" s="30"/>
      <c r="AR4" s="30">
        <v>3</v>
      </c>
      <c r="AS4" s="11"/>
    </row>
    <row r="5" spans="1:45" ht="12.75" customHeight="1">
      <c r="A5" s="23">
        <v>4</v>
      </c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"/>
      <c r="R5" s="1"/>
      <c r="S5" s="1"/>
      <c r="T5" s="1"/>
      <c r="U5" s="1"/>
      <c r="V5" s="1"/>
      <c r="W5" s="1"/>
      <c r="X5" s="1"/>
      <c r="Y5" s="24">
        <f t="shared" si="0"/>
        <v>0</v>
      </c>
      <c r="Z5" s="25"/>
      <c r="AA5" s="16"/>
      <c r="AB5" s="16"/>
      <c r="AC5" s="16"/>
      <c r="AD5" s="16"/>
      <c r="AE5" s="16"/>
      <c r="AF5" s="16"/>
      <c r="AG5" s="34"/>
      <c r="AH5" s="24">
        <f t="shared" si="1"/>
        <v>0</v>
      </c>
      <c r="AI5" s="125"/>
      <c r="AJ5" s="26">
        <f t="shared" si="5"/>
        <v>0</v>
      </c>
      <c r="AK5" s="27"/>
      <c r="AL5" s="124">
        <f t="shared" si="2"/>
        <v>0</v>
      </c>
      <c r="AM5" s="21">
        <f t="shared" si="3"/>
        <v>0</v>
      </c>
      <c r="AN5" s="23">
        <f t="shared" si="4"/>
        <v>0</v>
      </c>
      <c r="AO5" s="29"/>
      <c r="AP5" s="30"/>
      <c r="AQ5" s="30"/>
      <c r="AR5" s="30">
        <v>4</v>
      </c>
      <c r="AS5" s="11"/>
    </row>
    <row r="6" spans="1:45" ht="12.75" customHeight="1">
      <c r="A6" s="23">
        <v>5</v>
      </c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  <c r="R6" s="1"/>
      <c r="S6" s="1"/>
      <c r="T6" s="1"/>
      <c r="U6" s="1"/>
      <c r="V6" s="1"/>
      <c r="W6" s="1"/>
      <c r="X6" s="1"/>
      <c r="Y6" s="24">
        <f t="shared" si="0"/>
        <v>0</v>
      </c>
      <c r="Z6" s="25"/>
      <c r="AA6" s="16"/>
      <c r="AB6" s="14"/>
      <c r="AC6" s="16"/>
      <c r="AD6" s="16"/>
      <c r="AE6" s="16"/>
      <c r="AF6" s="16"/>
      <c r="AG6" s="34"/>
      <c r="AH6" s="24">
        <f t="shared" si="1"/>
        <v>0</v>
      </c>
      <c r="AI6" s="30"/>
      <c r="AJ6" s="26">
        <f t="shared" si="5"/>
        <v>0</v>
      </c>
      <c r="AK6" s="27"/>
      <c r="AL6" s="124">
        <f t="shared" si="2"/>
        <v>0</v>
      </c>
      <c r="AM6" s="21">
        <f t="shared" si="3"/>
        <v>0</v>
      </c>
      <c r="AN6" s="23">
        <f t="shared" si="4"/>
        <v>0</v>
      </c>
      <c r="AO6" s="29"/>
      <c r="AP6" s="30"/>
      <c r="AQ6" s="30"/>
      <c r="AR6" s="30">
        <v>5</v>
      </c>
      <c r="AS6" s="11"/>
    </row>
    <row r="7" spans="1:45" ht="12.75" customHeight="1">
      <c r="A7" s="23">
        <v>6</v>
      </c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R7" s="1"/>
      <c r="S7" s="1"/>
      <c r="T7" s="1"/>
      <c r="U7" s="1"/>
      <c r="V7" s="1"/>
      <c r="W7" s="1"/>
      <c r="X7" s="1"/>
      <c r="Y7" s="24">
        <f t="shared" si="0"/>
        <v>0</v>
      </c>
      <c r="Z7" s="25"/>
      <c r="AA7" s="16"/>
      <c r="AB7" s="16"/>
      <c r="AC7" s="16"/>
      <c r="AD7" s="16"/>
      <c r="AE7" s="16"/>
      <c r="AF7" s="31"/>
      <c r="AG7" s="126"/>
      <c r="AH7" s="24">
        <f t="shared" si="1"/>
        <v>0</v>
      </c>
      <c r="AI7" s="125"/>
      <c r="AJ7" s="26">
        <f t="shared" si="5"/>
        <v>0</v>
      </c>
      <c r="AK7" s="27"/>
      <c r="AL7" s="124">
        <f t="shared" si="2"/>
        <v>0</v>
      </c>
      <c r="AM7" s="21">
        <f t="shared" si="3"/>
        <v>0</v>
      </c>
      <c r="AN7" s="23">
        <f t="shared" si="4"/>
        <v>0</v>
      </c>
      <c r="AO7" s="29"/>
      <c r="AP7" s="30"/>
      <c r="AQ7" s="30"/>
      <c r="AR7" s="30">
        <v>6</v>
      </c>
      <c r="AS7" s="11"/>
    </row>
    <row r="8" spans="1:45" ht="12.75" customHeight="1">
      <c r="A8" s="23">
        <v>7</v>
      </c>
      <c r="B8" s="11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6"/>
      <c r="R8" s="16"/>
      <c r="S8" s="16"/>
      <c r="T8" s="16"/>
      <c r="U8" s="16"/>
      <c r="V8" s="1"/>
      <c r="W8" s="1"/>
      <c r="X8" s="1"/>
      <c r="Y8" s="24">
        <f t="shared" si="0"/>
        <v>0</v>
      </c>
      <c r="Z8" s="25"/>
      <c r="AA8" s="16"/>
      <c r="AB8" s="16"/>
      <c r="AC8" s="16"/>
      <c r="AD8" s="16"/>
      <c r="AE8" s="16"/>
      <c r="AF8" s="16"/>
      <c r="AG8" s="34"/>
      <c r="AH8" s="24">
        <f t="shared" si="1"/>
        <v>0</v>
      </c>
      <c r="AI8" s="30"/>
      <c r="AJ8" s="26">
        <f t="shared" si="5"/>
        <v>0</v>
      </c>
      <c r="AK8" s="27"/>
      <c r="AL8" s="124">
        <f t="shared" si="2"/>
        <v>0</v>
      </c>
      <c r="AM8" s="21">
        <f t="shared" si="3"/>
        <v>0</v>
      </c>
      <c r="AN8" s="23">
        <f t="shared" si="4"/>
        <v>0</v>
      </c>
      <c r="AO8" s="29"/>
      <c r="AP8" s="30"/>
      <c r="AQ8" s="30"/>
      <c r="AR8" s="30">
        <v>7</v>
      </c>
      <c r="AS8" s="11"/>
    </row>
    <row r="9" spans="1:45" ht="12.75" customHeight="1">
      <c r="A9" s="23">
        <v>8</v>
      </c>
      <c r="B9" s="11"/>
      <c r="C9" s="2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16"/>
      <c r="R9" s="16"/>
      <c r="S9" s="16"/>
      <c r="T9" s="16"/>
      <c r="U9" s="16"/>
      <c r="V9" s="16"/>
      <c r="W9" s="16"/>
      <c r="X9" s="32"/>
      <c r="Y9" s="24">
        <f t="shared" si="0"/>
        <v>0</v>
      </c>
      <c r="Z9" s="25"/>
      <c r="AA9" s="16"/>
      <c r="AB9" s="16"/>
      <c r="AC9" s="16"/>
      <c r="AD9" s="16"/>
      <c r="AE9" s="16"/>
      <c r="AF9" s="16"/>
      <c r="AG9" s="34"/>
      <c r="AH9" s="24">
        <f t="shared" si="1"/>
        <v>0</v>
      </c>
      <c r="AI9" s="30"/>
      <c r="AJ9" s="26">
        <f t="shared" si="5"/>
        <v>0</v>
      </c>
      <c r="AK9" s="27"/>
      <c r="AL9" s="124">
        <f t="shared" si="2"/>
        <v>0</v>
      </c>
      <c r="AM9" s="21">
        <f t="shared" si="3"/>
        <v>0</v>
      </c>
      <c r="AN9" s="23">
        <f t="shared" si="4"/>
        <v>0</v>
      </c>
      <c r="AO9" s="29"/>
      <c r="AP9" s="30"/>
      <c r="AQ9" s="30"/>
      <c r="AR9" s="30">
        <v>8</v>
      </c>
      <c r="AS9" s="11"/>
    </row>
    <row r="10" spans="1:45" ht="12.75" customHeight="1">
      <c r="A10" s="23">
        <v>9</v>
      </c>
      <c r="B10" s="11"/>
      <c r="C10" s="33"/>
      <c r="D10" s="1"/>
      <c r="E10" s="1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"/>
      <c r="X10" s="34"/>
      <c r="Y10" s="24">
        <f t="shared" si="0"/>
        <v>0</v>
      </c>
      <c r="Z10" s="25"/>
      <c r="AA10" s="16"/>
      <c r="AB10" s="16"/>
      <c r="AC10" s="16"/>
      <c r="AD10" s="16"/>
      <c r="AE10" s="16"/>
      <c r="AF10" s="16"/>
      <c r="AG10" s="34"/>
      <c r="AH10" s="24">
        <f t="shared" si="1"/>
        <v>0</v>
      </c>
      <c r="AI10" s="30"/>
      <c r="AJ10" s="26">
        <f t="shared" si="5"/>
        <v>0</v>
      </c>
      <c r="AK10" s="27"/>
      <c r="AL10" s="124">
        <f aca="true" t="shared" si="6" ref="AL10:AL13">IF(AND(AJ10&lt;&gt;"",AK9&lt;&gt;""),0.6*AJ10+0.4*AK10,"")</f>
        <v>0</v>
      </c>
      <c r="AM10" s="21">
        <f t="shared" si="3"/>
        <v>0</v>
      </c>
      <c r="AN10" s="23">
        <f t="shared" si="4"/>
        <v>0</v>
      </c>
      <c r="AO10" s="29"/>
      <c r="AP10" s="30"/>
      <c r="AQ10" s="30"/>
      <c r="AR10" s="30">
        <v>9</v>
      </c>
      <c r="AS10" s="11"/>
    </row>
    <row r="11" spans="1:45" ht="12.75" customHeight="1">
      <c r="A11" s="23">
        <v>10</v>
      </c>
      <c r="B11" s="35"/>
      <c r="C11" s="33"/>
      <c r="D11" s="1"/>
      <c r="E11" s="1"/>
      <c r="F11" s="16"/>
      <c r="G11" s="16"/>
      <c r="H11" s="16"/>
      <c r="I11" s="16"/>
      <c r="J11" s="16"/>
      <c r="K11" s="14"/>
      <c r="L11" s="1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"/>
      <c r="X11" s="34"/>
      <c r="Y11" s="24">
        <f t="shared" si="0"/>
        <v>0</v>
      </c>
      <c r="Z11" s="25"/>
      <c r="AA11" s="16"/>
      <c r="AB11" s="16"/>
      <c r="AC11" s="16"/>
      <c r="AD11" s="16"/>
      <c r="AE11" s="16"/>
      <c r="AF11" s="16"/>
      <c r="AG11" s="34"/>
      <c r="AH11" s="24">
        <f t="shared" si="1"/>
        <v>0</v>
      </c>
      <c r="AI11" s="11"/>
      <c r="AJ11" s="26">
        <f t="shared" si="5"/>
        <v>0</v>
      </c>
      <c r="AK11" s="27"/>
      <c r="AL11" s="124">
        <f t="shared" si="6"/>
        <v>0</v>
      </c>
      <c r="AM11" s="21">
        <f t="shared" si="3"/>
        <v>0</v>
      </c>
      <c r="AN11" s="23">
        <f t="shared" si="4"/>
        <v>0</v>
      </c>
      <c r="AO11" s="29"/>
      <c r="AP11" s="30"/>
      <c r="AQ11" s="30"/>
      <c r="AR11" s="30">
        <v>10</v>
      </c>
      <c r="AS11" s="35"/>
    </row>
    <row r="12" spans="1:45" ht="12.75" customHeight="1">
      <c r="A12" s="23">
        <v>11</v>
      </c>
      <c r="B12" s="35"/>
      <c r="C12" s="2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34"/>
      <c r="Y12" s="24">
        <f t="shared" si="0"/>
        <v>0</v>
      </c>
      <c r="Z12" s="25"/>
      <c r="AA12" s="16"/>
      <c r="AB12" s="16"/>
      <c r="AC12" s="16"/>
      <c r="AD12" s="16"/>
      <c r="AE12" s="16"/>
      <c r="AF12" s="16"/>
      <c r="AG12" s="34"/>
      <c r="AH12" s="24">
        <f t="shared" si="1"/>
        <v>0</v>
      </c>
      <c r="AI12" s="30"/>
      <c r="AJ12" s="26">
        <f t="shared" si="5"/>
        <v>0</v>
      </c>
      <c r="AK12" s="27"/>
      <c r="AL12" s="124">
        <f t="shared" si="6"/>
        <v>0</v>
      </c>
      <c r="AM12" s="21">
        <f t="shared" si="3"/>
        <v>0</v>
      </c>
      <c r="AN12" s="23">
        <f t="shared" si="4"/>
        <v>0</v>
      </c>
      <c r="AO12" s="29"/>
      <c r="AP12" s="30"/>
      <c r="AQ12" s="30"/>
      <c r="AR12" s="30">
        <v>11</v>
      </c>
      <c r="AS12" s="35"/>
    </row>
    <row r="13" spans="1:45" ht="12.75" customHeight="1">
      <c r="A13" s="23">
        <v>12</v>
      </c>
      <c r="B13" s="11"/>
      <c r="C13" s="2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34"/>
      <c r="Y13" s="24">
        <f t="shared" si="0"/>
        <v>0</v>
      </c>
      <c r="Z13" s="25"/>
      <c r="AA13" s="16"/>
      <c r="AB13" s="16"/>
      <c r="AC13" s="16"/>
      <c r="AD13" s="16"/>
      <c r="AE13" s="16"/>
      <c r="AF13" s="16"/>
      <c r="AG13" s="34"/>
      <c r="AH13" s="24">
        <f t="shared" si="1"/>
        <v>0</v>
      </c>
      <c r="AI13" s="11"/>
      <c r="AJ13" s="26">
        <f t="shared" si="5"/>
        <v>0</v>
      </c>
      <c r="AK13" s="127"/>
      <c r="AL13" s="124">
        <f t="shared" si="6"/>
        <v>0</v>
      </c>
      <c r="AM13" s="21">
        <f t="shared" si="3"/>
        <v>0</v>
      </c>
      <c r="AN13" s="23">
        <f t="shared" si="4"/>
        <v>0</v>
      </c>
      <c r="AO13" s="30"/>
      <c r="AP13" s="30"/>
      <c r="AQ13" s="30"/>
      <c r="AR13" s="30">
        <v>12</v>
      </c>
      <c r="AS13" s="11"/>
    </row>
    <row r="14" spans="1:45" ht="12.75" customHeight="1">
      <c r="A14" s="23">
        <v>13</v>
      </c>
      <c r="B14" s="11"/>
      <c r="C14" s="2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34"/>
      <c r="Y14" s="24">
        <f t="shared" si="0"/>
        <v>0</v>
      </c>
      <c r="Z14" s="25"/>
      <c r="AA14" s="16"/>
      <c r="AB14" s="16"/>
      <c r="AC14" s="16"/>
      <c r="AD14" s="16"/>
      <c r="AE14" s="16"/>
      <c r="AF14" s="16"/>
      <c r="AG14" s="34"/>
      <c r="AH14" s="24">
        <f t="shared" si="1"/>
        <v>0</v>
      </c>
      <c r="AI14" s="11"/>
      <c r="AJ14" s="26">
        <f t="shared" si="5"/>
        <v>0</v>
      </c>
      <c r="AK14" s="27"/>
      <c r="AL14" s="124">
        <f aca="true" t="shared" si="7" ref="AL14:AL20">IF(AND(AJ14&lt;&gt;"",AK14&lt;&gt;""),0.6*AJ14+0.4*AK14,"")</f>
        <v>0</v>
      </c>
      <c r="AM14" s="21">
        <f t="shared" si="3"/>
        <v>0</v>
      </c>
      <c r="AN14" s="23">
        <f t="shared" si="4"/>
        <v>0</v>
      </c>
      <c r="AO14" s="30"/>
      <c r="AP14" s="30"/>
      <c r="AQ14" s="30"/>
      <c r="AR14" s="30">
        <v>13</v>
      </c>
      <c r="AS14" s="11"/>
    </row>
    <row r="15" spans="1:45" ht="12.75" customHeight="1">
      <c r="A15" s="23">
        <v>14</v>
      </c>
      <c r="B15" s="11"/>
      <c r="C15" s="2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34"/>
      <c r="Y15" s="24">
        <f t="shared" si="0"/>
        <v>0</v>
      </c>
      <c r="Z15" s="25"/>
      <c r="AA15" s="16"/>
      <c r="AB15" s="16"/>
      <c r="AC15" s="16"/>
      <c r="AD15" s="16"/>
      <c r="AE15" s="16"/>
      <c r="AF15" s="16"/>
      <c r="AG15" s="34"/>
      <c r="AH15" s="24">
        <f t="shared" si="1"/>
        <v>0</v>
      </c>
      <c r="AI15" s="30"/>
      <c r="AJ15" s="26">
        <f t="shared" si="5"/>
        <v>0</v>
      </c>
      <c r="AK15" s="27"/>
      <c r="AL15" s="124">
        <f t="shared" si="7"/>
        <v>0</v>
      </c>
      <c r="AM15" s="21">
        <f t="shared" si="3"/>
        <v>0</v>
      </c>
      <c r="AN15" s="23">
        <f t="shared" si="4"/>
        <v>0</v>
      </c>
      <c r="AO15" s="30"/>
      <c r="AP15" s="30"/>
      <c r="AQ15" s="30"/>
      <c r="AR15" s="30">
        <v>14</v>
      </c>
      <c r="AS15" s="11"/>
    </row>
    <row r="16" spans="1:45" ht="12.75" customHeight="1">
      <c r="A16" s="23">
        <v>15</v>
      </c>
      <c r="B16" s="11"/>
      <c r="C16" s="25"/>
      <c r="D16" s="3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34"/>
      <c r="Y16" s="24">
        <f t="shared" si="0"/>
        <v>0</v>
      </c>
      <c r="Z16" s="25"/>
      <c r="AA16" s="16"/>
      <c r="AB16" s="16"/>
      <c r="AC16" s="16"/>
      <c r="AD16" s="16"/>
      <c r="AE16" s="16"/>
      <c r="AF16" s="16"/>
      <c r="AG16" s="16"/>
      <c r="AH16" s="24">
        <f t="shared" si="1"/>
        <v>0</v>
      </c>
      <c r="AI16" s="30"/>
      <c r="AJ16" s="26">
        <f t="shared" si="5"/>
        <v>0</v>
      </c>
      <c r="AK16" s="27"/>
      <c r="AL16" s="124">
        <f t="shared" si="7"/>
        <v>0</v>
      </c>
      <c r="AM16" s="21">
        <f t="shared" si="3"/>
        <v>0</v>
      </c>
      <c r="AN16" s="23">
        <f t="shared" si="4"/>
        <v>0</v>
      </c>
      <c r="AO16" s="30"/>
      <c r="AP16" s="30"/>
      <c r="AQ16" s="30"/>
      <c r="AR16" s="30">
        <v>15</v>
      </c>
      <c r="AS16" s="11"/>
    </row>
    <row r="17" spans="1:45" ht="12.75" customHeight="1">
      <c r="A17" s="23">
        <v>16</v>
      </c>
      <c r="B17" s="11"/>
      <c r="C17" s="2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34"/>
      <c r="Y17" s="24">
        <f t="shared" si="0"/>
        <v>0</v>
      </c>
      <c r="Z17" s="25"/>
      <c r="AA17" s="16"/>
      <c r="AB17" s="16"/>
      <c r="AC17" s="16"/>
      <c r="AD17" s="16"/>
      <c r="AE17" s="16"/>
      <c r="AF17" s="16"/>
      <c r="AG17" s="16"/>
      <c r="AH17" s="24">
        <f t="shared" si="1"/>
        <v>0</v>
      </c>
      <c r="AI17" s="30"/>
      <c r="AJ17" s="26">
        <f t="shared" si="5"/>
        <v>0</v>
      </c>
      <c r="AK17" s="27"/>
      <c r="AL17" s="124">
        <f t="shared" si="7"/>
        <v>0</v>
      </c>
      <c r="AM17" s="21">
        <f t="shared" si="3"/>
        <v>0</v>
      </c>
      <c r="AN17" s="23">
        <f t="shared" si="4"/>
        <v>0</v>
      </c>
      <c r="AO17" s="30"/>
      <c r="AP17" s="30"/>
      <c r="AQ17" s="30"/>
      <c r="AR17" s="30">
        <v>16</v>
      </c>
      <c r="AS17" s="11"/>
    </row>
    <row r="18" spans="1:45" ht="12.75" customHeight="1">
      <c r="A18" s="23">
        <v>17</v>
      </c>
      <c r="B18" s="11"/>
      <c r="C18" s="2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34"/>
      <c r="Y18" s="24">
        <f t="shared" si="0"/>
        <v>0</v>
      </c>
      <c r="Z18" s="25"/>
      <c r="AA18" s="16"/>
      <c r="AB18" s="16"/>
      <c r="AC18" s="16"/>
      <c r="AD18" s="16"/>
      <c r="AE18" s="16"/>
      <c r="AF18" s="16"/>
      <c r="AG18" s="16"/>
      <c r="AH18" s="24">
        <f t="shared" si="1"/>
        <v>0</v>
      </c>
      <c r="AI18" s="30"/>
      <c r="AJ18" s="26">
        <f t="shared" si="5"/>
        <v>0</v>
      </c>
      <c r="AK18" s="27"/>
      <c r="AL18" s="124">
        <f t="shared" si="7"/>
        <v>0</v>
      </c>
      <c r="AM18" s="21">
        <f t="shared" si="3"/>
        <v>0</v>
      </c>
      <c r="AN18" s="23">
        <f t="shared" si="4"/>
        <v>0</v>
      </c>
      <c r="AO18" s="30"/>
      <c r="AP18" s="30"/>
      <c r="AQ18" s="30"/>
      <c r="AR18" s="30">
        <v>17</v>
      </c>
      <c r="AS18" s="11"/>
    </row>
    <row r="19" spans="1:45" ht="12.75" customHeight="1">
      <c r="A19" s="23">
        <v>18</v>
      </c>
      <c r="B19" s="30"/>
      <c r="C19" s="2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34"/>
      <c r="Y19" s="24">
        <f t="shared" si="0"/>
        <v>0</v>
      </c>
      <c r="Z19" s="25"/>
      <c r="AA19" s="16"/>
      <c r="AB19" s="16"/>
      <c r="AC19" s="16"/>
      <c r="AD19" s="16"/>
      <c r="AE19" s="16"/>
      <c r="AF19" s="16"/>
      <c r="AG19" s="16"/>
      <c r="AH19" s="24">
        <f t="shared" si="1"/>
        <v>0</v>
      </c>
      <c r="AI19" s="30"/>
      <c r="AJ19" s="26">
        <f t="shared" si="5"/>
        <v>0</v>
      </c>
      <c r="AK19" s="27"/>
      <c r="AL19" s="124">
        <f t="shared" si="7"/>
        <v>0</v>
      </c>
      <c r="AM19" s="21">
        <f t="shared" si="3"/>
        <v>0</v>
      </c>
      <c r="AN19" s="23">
        <f t="shared" si="4"/>
        <v>0</v>
      </c>
      <c r="AO19" s="30"/>
      <c r="AP19" s="30"/>
      <c r="AQ19" s="30"/>
      <c r="AR19" s="30">
        <v>18</v>
      </c>
      <c r="AS19" s="30"/>
    </row>
    <row r="20" spans="1:45" ht="12.75" customHeight="1">
      <c r="A20" s="80">
        <v>19</v>
      </c>
      <c r="B20" s="38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81">
        <f t="shared" si="0"/>
        <v>0</v>
      </c>
      <c r="Z20" s="39"/>
      <c r="AA20" s="40"/>
      <c r="AB20" s="40"/>
      <c r="AC20" s="40"/>
      <c r="AD20" s="40"/>
      <c r="AE20" s="40"/>
      <c r="AF20" s="40"/>
      <c r="AG20" s="40"/>
      <c r="AH20" s="81">
        <f t="shared" si="1"/>
        <v>0</v>
      </c>
      <c r="AI20" s="38"/>
      <c r="AJ20" s="42">
        <f t="shared" si="5"/>
        <v>0</v>
      </c>
      <c r="AK20" s="43"/>
      <c r="AL20" s="128">
        <f t="shared" si="7"/>
        <v>0</v>
      </c>
      <c r="AM20" s="21">
        <f t="shared" si="3"/>
        <v>0</v>
      </c>
      <c r="AN20" s="80">
        <f t="shared" si="4"/>
        <v>0</v>
      </c>
      <c r="AO20" s="38"/>
      <c r="AP20" s="38"/>
      <c r="AQ20" s="38"/>
      <c r="AR20" s="38">
        <v>19</v>
      </c>
      <c r="AS20" s="38"/>
    </row>
    <row r="21" spans="1:45" ht="12.75" customHeight="1">
      <c r="A21" s="44" t="s">
        <v>14</v>
      </c>
      <c r="B21" s="45" t="s">
        <v>15</v>
      </c>
      <c r="C21" s="46" t="s">
        <v>16</v>
      </c>
      <c r="D21" s="46" t="s">
        <v>17</v>
      </c>
      <c r="E21" s="46" t="s">
        <v>18</v>
      </c>
      <c r="F21" s="46" t="s">
        <v>19</v>
      </c>
      <c r="G21" s="46" t="s">
        <v>20</v>
      </c>
      <c r="H21" s="46" t="s">
        <v>21</v>
      </c>
      <c r="I21" s="46" t="s">
        <v>22</v>
      </c>
      <c r="J21" s="46" t="s">
        <v>23</v>
      </c>
      <c r="K21" s="46" t="s">
        <v>24</v>
      </c>
      <c r="L21" s="46" t="s">
        <v>25</v>
      </c>
      <c r="M21" s="46"/>
      <c r="N21" s="46"/>
      <c r="O21" s="46"/>
      <c r="P21" s="46"/>
      <c r="Q21" s="46"/>
      <c r="R21" s="46"/>
      <c r="S21" s="46" t="s">
        <v>30</v>
      </c>
      <c r="T21" s="46" t="s">
        <v>32</v>
      </c>
      <c r="U21" s="46" t="s">
        <v>33</v>
      </c>
      <c r="V21" s="46" t="s">
        <v>34</v>
      </c>
      <c r="W21" s="46" t="s">
        <v>35</v>
      </c>
      <c r="X21" s="46" t="s">
        <v>36</v>
      </c>
      <c r="Y21" s="45" t="s">
        <v>15</v>
      </c>
      <c r="Z21" s="47" t="s">
        <v>16</v>
      </c>
      <c r="AA21" s="47" t="s">
        <v>17</v>
      </c>
      <c r="AB21" s="47" t="s">
        <v>18</v>
      </c>
      <c r="AC21" s="47" t="s">
        <v>19</v>
      </c>
      <c r="AD21" s="47"/>
      <c r="AE21" s="47"/>
      <c r="AF21" s="47" t="s">
        <v>35</v>
      </c>
      <c r="AG21" s="47" t="s">
        <v>36</v>
      </c>
      <c r="AH21" s="48" t="s">
        <v>37</v>
      </c>
      <c r="AI21" s="49">
        <v>12</v>
      </c>
      <c r="AJ21" s="46"/>
      <c r="AK21" s="50"/>
      <c r="AL21" s="51" t="s">
        <v>38</v>
      </c>
      <c r="AM21" s="129">
        <f>IF(AM2&lt;&gt;"",AVERAGE(AM2:AM20),"")</f>
        <v>0</v>
      </c>
      <c r="AN21" s="129">
        <f>IF(AM21&lt;&gt;"",AM21-1,"")</f>
        <v>0</v>
      </c>
      <c r="AO21" s="16"/>
      <c r="AP21" s="54" t="s">
        <v>39</v>
      </c>
      <c r="AQ21" s="54"/>
      <c r="AR21" s="16"/>
      <c r="AS21" s="45" t="s">
        <v>15</v>
      </c>
    </row>
    <row r="22" spans="1:45" ht="12.75" customHeight="1">
      <c r="A22" s="55" t="s">
        <v>53</v>
      </c>
      <c r="B22" s="56" t="s">
        <v>41</v>
      </c>
      <c r="C22" s="57"/>
      <c r="D22" s="46"/>
      <c r="E22" s="46"/>
      <c r="F22" s="57"/>
      <c r="G22" s="46"/>
      <c r="H22" s="46"/>
      <c r="I22" s="46"/>
      <c r="J22" s="57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56" t="s">
        <v>41</v>
      </c>
      <c r="Z22" s="46"/>
      <c r="AA22" s="46"/>
      <c r="AB22" s="46"/>
      <c r="AC22" s="46"/>
      <c r="AD22" s="46"/>
      <c r="AE22" s="46"/>
      <c r="AF22" s="46"/>
      <c r="AG22" s="46"/>
      <c r="AH22" s="58">
        <f>IF(COUNTIF(Z22:AG22,"&gt;0")&gt;0,AVERAGE(Z22:AG22),"")</f>
        <v>0</v>
      </c>
      <c r="AI22" s="46"/>
      <c r="AJ22" s="46"/>
      <c r="AK22" s="50"/>
      <c r="AL22" s="59"/>
      <c r="AM22" s="60">
        <f aca="true" t="shared" si="8" ref="AM22:AM25">IF(AO22&lt;&gt;"",AO22,IF(AL22&lt;&gt;"",ROUND(AL22,0),""))</f>
        <v>0</v>
      </c>
      <c r="AN22" s="61"/>
      <c r="AO22" s="16"/>
      <c r="AP22" s="16"/>
      <c r="AQ22" s="16"/>
      <c r="AR22" s="16"/>
      <c r="AS22" s="56" t="s">
        <v>41</v>
      </c>
    </row>
    <row r="23" spans="1:45" ht="12.75" customHeight="1">
      <c r="A23" s="1"/>
      <c r="B23" s="1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62"/>
      <c r="AI23" s="46"/>
      <c r="AJ23" s="46"/>
      <c r="AK23" s="50"/>
      <c r="AL23" s="59"/>
      <c r="AM23" s="60">
        <f t="shared" si="8"/>
        <v>0</v>
      </c>
      <c r="AN23" s="61"/>
      <c r="AO23" s="16"/>
      <c r="AP23" s="16"/>
      <c r="AQ23" s="16"/>
      <c r="AR23" s="1"/>
      <c r="AS23" s="16"/>
    </row>
    <row r="24" spans="1:45" ht="12.75" customHeight="1">
      <c r="A24" s="63"/>
      <c r="B24" s="1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0">
        <f t="shared" si="8"/>
        <v>0</v>
      </c>
      <c r="AN24" s="61"/>
      <c r="AO24" s="63"/>
      <c r="AP24" s="63"/>
      <c r="AQ24" s="63"/>
      <c r="AR24" s="63"/>
      <c r="AS24" s="16"/>
    </row>
    <row r="25" spans="1:45" ht="12.75" customHeight="1">
      <c r="A25" s="63"/>
      <c r="B25" s="3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0">
        <f t="shared" si="8"/>
        <v>0</v>
      </c>
      <c r="AN25" s="61"/>
      <c r="AO25" s="63"/>
      <c r="AP25" s="63"/>
      <c r="AQ25" s="63"/>
      <c r="AR25" s="63"/>
      <c r="AS25" s="31"/>
    </row>
    <row r="26" spans="1:45" ht="12.75" customHeight="1">
      <c r="A26" s="2" t="s">
        <v>0</v>
      </c>
      <c r="B26" s="3" t="s">
        <v>1</v>
      </c>
      <c r="C26" s="3" t="s">
        <v>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 t="s">
        <v>3</v>
      </c>
      <c r="Z26" s="4" t="s">
        <v>4</v>
      </c>
      <c r="AA26" s="4"/>
      <c r="AB26" s="4"/>
      <c r="AC26" s="4"/>
      <c r="AD26" s="4"/>
      <c r="AE26" s="4"/>
      <c r="AF26" s="4"/>
      <c r="AG26" s="4"/>
      <c r="AH26" s="64" t="s">
        <v>3</v>
      </c>
      <c r="AI26" s="5" t="s">
        <v>5</v>
      </c>
      <c r="AJ26" s="6" t="s">
        <v>6</v>
      </c>
      <c r="AK26" s="6" t="s">
        <v>7</v>
      </c>
      <c r="AL26" s="6" t="s">
        <v>8</v>
      </c>
      <c r="AM26" s="10" t="s">
        <v>9</v>
      </c>
      <c r="AN26" s="4" t="s">
        <v>10</v>
      </c>
      <c r="AO26" s="2" t="s">
        <v>11</v>
      </c>
      <c r="AP26" s="4" t="s">
        <v>12</v>
      </c>
      <c r="AQ26" s="4" t="s">
        <v>13</v>
      </c>
      <c r="AR26" s="9" t="s">
        <v>0</v>
      </c>
      <c r="AS26" s="3" t="s">
        <v>1</v>
      </c>
    </row>
    <row r="27" spans="1:45" ht="12.75" customHeight="1">
      <c r="A27" s="10">
        <v>1</v>
      </c>
      <c r="B27" s="85"/>
      <c r="C27" s="1">
        <v>7</v>
      </c>
      <c r="D27" s="1">
        <v>7</v>
      </c>
      <c r="E27" s="1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2">
        <f aca="true" t="shared" si="9" ref="Y27:Y44">IF(COUNTIF(C27:X27,"&gt;0")&gt;1,(SUM(C27:X27)-MIN(C27:X27))/(COUNTIF(C27:X27,"&gt;0")-1),IF(COUNTIF(C27:X27,"&gt;0")=1,AVERAGE(C27:X27),""))</f>
        <v>7</v>
      </c>
      <c r="Z27" s="25">
        <v>5</v>
      </c>
      <c r="AA27" s="1">
        <v>6</v>
      </c>
      <c r="AB27" s="16"/>
      <c r="AC27" s="16"/>
      <c r="AD27" s="16"/>
      <c r="AE27" s="16"/>
      <c r="AF27" s="16"/>
      <c r="AG27" s="16"/>
      <c r="AH27" s="72">
        <f aca="true" t="shared" si="10" ref="AH27:AH44">IF(COUNTIF(Z27:AG27,"&gt;0")&gt;0,AVERAGE(Z27:AG27),"")</f>
        <v>5.5</v>
      </c>
      <c r="AI27" s="17">
        <v>7</v>
      </c>
      <c r="AJ27" s="12">
        <f aca="true" t="shared" si="11" ref="AJ27:AJ44">IF(AND(COUNTIF(C27:X27,"&gt;0")&gt;0,COUNTIF(Z27:AH27,"&gt;0")&gt;0),Y27*0.4+AH27*0.5+MIN(7,(AI27*6/maxact32+1))*0.1,"")</f>
        <v>6.250000000000001</v>
      </c>
      <c r="AK27" s="19">
        <v>6.18</v>
      </c>
      <c r="AL27" s="123">
        <f aca="true" t="shared" si="12" ref="AL27:AL44">IF(AND(AJ27&lt;&gt;"",AK27&lt;&gt;""),0.6*AJ27+0.4*AK27,"")</f>
        <v>6.222000000000001</v>
      </c>
      <c r="AM27" s="73">
        <f aca="true" t="shared" si="13" ref="AM27:AM44">IF(AO27&lt;&gt;"",AO27,IF(AL27&lt;&gt;"",ROUND(AL27,0),""))</f>
        <v>6</v>
      </c>
      <c r="AN27" s="10">
        <f aca="true" t="shared" si="14" ref="AN27:AN44">IF(AM27="","",IF(AM27&lt;=2,"niedostateczny",IF(AM27=3,"dopuszczający",IF(AM27=4,"dostateczny",IF(AM27=5,"dobry",IF(AM27=6,"bardzo dobry","celujący"))))))</f>
        <v>0</v>
      </c>
      <c r="AO27" s="17"/>
      <c r="AP27" s="17"/>
      <c r="AQ27" s="70"/>
      <c r="AR27" s="17">
        <v>1</v>
      </c>
      <c r="AS27" s="65"/>
    </row>
    <row r="28" spans="1:45" ht="12.75" customHeight="1">
      <c r="A28" s="23">
        <v>2</v>
      </c>
      <c r="B28" s="91"/>
      <c r="C28" s="1">
        <v>4</v>
      </c>
      <c r="D28" s="1">
        <v>4</v>
      </c>
      <c r="E28" s="1">
        <v>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6</v>
      </c>
      <c r="X28" s="1">
        <v>6</v>
      </c>
      <c r="Y28" s="24">
        <f t="shared" si="9"/>
        <v>5</v>
      </c>
      <c r="Z28" s="25">
        <v>4</v>
      </c>
      <c r="AA28" s="1"/>
      <c r="AB28" s="16"/>
      <c r="AC28" s="16"/>
      <c r="AD28" s="16"/>
      <c r="AE28" s="16"/>
      <c r="AF28" s="16"/>
      <c r="AG28" s="16"/>
      <c r="AH28" s="24">
        <f t="shared" si="10"/>
        <v>4</v>
      </c>
      <c r="AI28" s="11">
        <v>3</v>
      </c>
      <c r="AJ28" s="24">
        <f t="shared" si="11"/>
        <v>4.7</v>
      </c>
      <c r="AK28" s="27">
        <v>5.54</v>
      </c>
      <c r="AL28" s="124">
        <f t="shared" si="12"/>
        <v>5.036000000000001</v>
      </c>
      <c r="AM28" s="21">
        <f t="shared" si="13"/>
        <v>5</v>
      </c>
      <c r="AN28" s="23">
        <f t="shared" si="14"/>
        <v>0</v>
      </c>
      <c r="AO28" s="30"/>
      <c r="AP28" s="30"/>
      <c r="AQ28" s="34"/>
      <c r="AR28" s="30">
        <v>2</v>
      </c>
      <c r="AS28" s="11"/>
    </row>
    <row r="29" spans="1:45" ht="12.75" customHeight="1">
      <c r="A29" s="23">
        <v>3</v>
      </c>
      <c r="B29" s="91"/>
      <c r="C29" s="1">
        <v>4</v>
      </c>
      <c r="D29" s="1">
        <v>3</v>
      </c>
      <c r="E29" s="1">
        <v>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v>3</v>
      </c>
      <c r="X29" s="1"/>
      <c r="Y29" s="24">
        <f t="shared" si="9"/>
        <v>4</v>
      </c>
      <c r="Z29" s="13">
        <v>4</v>
      </c>
      <c r="AA29" s="1"/>
      <c r="AB29" s="16"/>
      <c r="AC29" s="16"/>
      <c r="AD29" s="16"/>
      <c r="AE29" s="16"/>
      <c r="AF29" s="16"/>
      <c r="AG29" s="16"/>
      <c r="AH29" s="24">
        <f t="shared" si="10"/>
        <v>4</v>
      </c>
      <c r="AI29" s="30">
        <v>2</v>
      </c>
      <c r="AJ29" s="24">
        <f t="shared" si="11"/>
        <v>4.1</v>
      </c>
      <c r="AK29" s="27">
        <v>5.97</v>
      </c>
      <c r="AL29" s="124">
        <f t="shared" si="12"/>
        <v>4.848</v>
      </c>
      <c r="AM29" s="21">
        <f t="shared" si="13"/>
        <v>5</v>
      </c>
      <c r="AN29" s="130">
        <f t="shared" si="14"/>
        <v>0</v>
      </c>
      <c r="AO29" s="30"/>
      <c r="AP29" s="30"/>
      <c r="AQ29" s="34"/>
      <c r="AR29" s="30">
        <v>3</v>
      </c>
      <c r="AS29" s="11"/>
    </row>
    <row r="30" spans="1:45" ht="12.75" customHeight="1">
      <c r="A30" s="23">
        <v>4</v>
      </c>
      <c r="B30" s="94"/>
      <c r="C30" s="1">
        <v>6</v>
      </c>
      <c r="D30" s="1">
        <v>1</v>
      </c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4">
        <f t="shared" si="9"/>
        <v>3.5</v>
      </c>
      <c r="Z30" s="25">
        <v>3</v>
      </c>
      <c r="AA30" s="1"/>
      <c r="AB30" s="14"/>
      <c r="AC30" s="16"/>
      <c r="AD30" s="16"/>
      <c r="AE30" s="16"/>
      <c r="AF30" s="16"/>
      <c r="AG30" s="16"/>
      <c r="AH30" s="24">
        <f t="shared" si="10"/>
        <v>3</v>
      </c>
      <c r="AI30" s="30"/>
      <c r="AJ30" s="24">
        <f t="shared" si="11"/>
        <v>3.0000000000000004</v>
      </c>
      <c r="AK30" s="27">
        <v>2.73</v>
      </c>
      <c r="AL30" s="124">
        <f t="shared" si="12"/>
        <v>2.8920000000000003</v>
      </c>
      <c r="AM30" s="21">
        <f t="shared" si="13"/>
        <v>3</v>
      </c>
      <c r="AN30" s="23">
        <f t="shared" si="14"/>
        <v>0</v>
      </c>
      <c r="AO30" s="30"/>
      <c r="AP30" s="30"/>
      <c r="AQ30" s="34"/>
      <c r="AR30" s="30">
        <v>4</v>
      </c>
      <c r="AS30" s="11"/>
    </row>
    <row r="31" spans="1:45" ht="12.75" customHeight="1">
      <c r="A31" s="23">
        <v>5</v>
      </c>
      <c r="B31" s="91"/>
      <c r="C31" s="1">
        <v>7</v>
      </c>
      <c r="D31" s="1">
        <v>2</v>
      </c>
      <c r="E31" s="1">
        <v>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v>3</v>
      </c>
      <c r="X31" s="1"/>
      <c r="Y31" s="24">
        <f t="shared" si="9"/>
        <v>4</v>
      </c>
      <c r="Z31" s="25">
        <v>4</v>
      </c>
      <c r="AA31" s="16"/>
      <c r="AB31" s="16"/>
      <c r="AC31" s="16"/>
      <c r="AD31" s="16"/>
      <c r="AE31" s="16"/>
      <c r="AF31" s="31"/>
      <c r="AG31" s="16"/>
      <c r="AH31" s="24">
        <f t="shared" si="10"/>
        <v>4</v>
      </c>
      <c r="AI31" s="30">
        <v>3</v>
      </c>
      <c r="AJ31" s="24">
        <f t="shared" si="11"/>
        <v>4.3</v>
      </c>
      <c r="AK31" s="27">
        <v>4.8</v>
      </c>
      <c r="AL31" s="124">
        <f t="shared" si="12"/>
        <v>4.5</v>
      </c>
      <c r="AM31" s="21">
        <f t="shared" si="13"/>
        <v>5</v>
      </c>
      <c r="AN31" s="130">
        <f t="shared" si="14"/>
        <v>0</v>
      </c>
      <c r="AO31" s="30"/>
      <c r="AP31" s="30"/>
      <c r="AQ31" s="34"/>
      <c r="AR31" s="30">
        <v>5</v>
      </c>
      <c r="AS31" s="11"/>
    </row>
    <row r="32" spans="1:45" ht="12.75" customHeight="1">
      <c r="A32" s="23">
        <v>6</v>
      </c>
      <c r="B32" s="91"/>
      <c r="C32" s="25">
        <v>6</v>
      </c>
      <c r="D32" s="16">
        <v>6</v>
      </c>
      <c r="E32" s="16">
        <v>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"/>
      <c r="Q32" s="16"/>
      <c r="R32" s="16"/>
      <c r="S32" s="16"/>
      <c r="T32" s="16"/>
      <c r="U32" s="16"/>
      <c r="V32" s="1"/>
      <c r="W32" s="1"/>
      <c r="X32" s="1"/>
      <c r="Y32" s="24">
        <f t="shared" si="9"/>
        <v>6</v>
      </c>
      <c r="Z32" s="25">
        <v>5</v>
      </c>
      <c r="AA32" s="16"/>
      <c r="AB32" s="16"/>
      <c r="AC32" s="16"/>
      <c r="AD32" s="16"/>
      <c r="AE32" s="16"/>
      <c r="AF32" s="16"/>
      <c r="AG32" s="16"/>
      <c r="AH32" s="24">
        <f t="shared" si="10"/>
        <v>5</v>
      </c>
      <c r="AI32" s="30">
        <v>3</v>
      </c>
      <c r="AJ32" s="24">
        <f t="shared" si="11"/>
        <v>5.6000000000000005</v>
      </c>
      <c r="AK32" s="27">
        <v>5.61</v>
      </c>
      <c r="AL32" s="124">
        <f t="shared" si="12"/>
        <v>5.604000000000001</v>
      </c>
      <c r="AM32" s="21">
        <f t="shared" si="13"/>
        <v>6</v>
      </c>
      <c r="AN32" s="23">
        <f t="shared" si="14"/>
        <v>0</v>
      </c>
      <c r="AO32" s="30"/>
      <c r="AP32" s="30"/>
      <c r="AQ32" s="34"/>
      <c r="AR32" s="30">
        <v>6</v>
      </c>
      <c r="AS32" s="11"/>
    </row>
    <row r="33" spans="1:45" ht="12.75" customHeight="1">
      <c r="A33" s="23">
        <v>7</v>
      </c>
      <c r="B33" s="94"/>
      <c r="C33" s="25">
        <v>2</v>
      </c>
      <c r="D33" s="16">
        <v>1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6"/>
      <c r="R33" s="16"/>
      <c r="S33" s="16"/>
      <c r="T33" s="16"/>
      <c r="U33" s="16"/>
      <c r="V33" s="16"/>
      <c r="W33" s="16"/>
      <c r="X33" s="32"/>
      <c r="Y33" s="24">
        <f t="shared" si="9"/>
        <v>2</v>
      </c>
      <c r="Z33" s="25">
        <v>3</v>
      </c>
      <c r="AA33" s="16"/>
      <c r="AB33" s="16"/>
      <c r="AC33" s="16"/>
      <c r="AD33" s="16"/>
      <c r="AE33" s="16"/>
      <c r="AF33" s="16"/>
      <c r="AG33" s="16"/>
      <c r="AH33" s="24">
        <f t="shared" si="10"/>
        <v>3</v>
      </c>
      <c r="AI33" s="30"/>
      <c r="AJ33" s="24">
        <f t="shared" si="11"/>
        <v>2.4</v>
      </c>
      <c r="AK33" s="27">
        <v>4.83</v>
      </c>
      <c r="AL33" s="124">
        <f t="shared" si="12"/>
        <v>3.3720000000000003</v>
      </c>
      <c r="AM33" s="21">
        <f t="shared" si="13"/>
        <v>3</v>
      </c>
      <c r="AN33" s="23">
        <f t="shared" si="14"/>
        <v>0</v>
      </c>
      <c r="AO33" s="30"/>
      <c r="AP33" s="30"/>
      <c r="AQ33" s="34"/>
      <c r="AR33" s="30">
        <v>7</v>
      </c>
      <c r="AS33" s="11"/>
    </row>
    <row r="34" spans="1:45" ht="12.75" customHeight="1">
      <c r="A34" s="23">
        <v>8</v>
      </c>
      <c r="B34" s="110"/>
      <c r="C34" s="33">
        <v>4</v>
      </c>
      <c r="D34" s="1">
        <v>2</v>
      </c>
      <c r="E34" s="1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">
        <v>4</v>
      </c>
      <c r="X34" s="34"/>
      <c r="Y34" s="24">
        <f t="shared" si="9"/>
        <v>4</v>
      </c>
      <c r="Z34" s="25">
        <v>3</v>
      </c>
      <c r="AA34" s="16"/>
      <c r="AB34" s="16"/>
      <c r="AC34" s="16"/>
      <c r="AD34" s="16"/>
      <c r="AE34" s="16"/>
      <c r="AF34" s="16"/>
      <c r="AG34" s="16"/>
      <c r="AH34" s="24">
        <f t="shared" si="10"/>
        <v>3</v>
      </c>
      <c r="AI34" s="30">
        <v>2.5</v>
      </c>
      <c r="AJ34" s="24">
        <f t="shared" si="11"/>
        <v>3.7</v>
      </c>
      <c r="AK34" s="27">
        <v>3.93</v>
      </c>
      <c r="AL34" s="124">
        <f t="shared" si="12"/>
        <v>3.7920000000000007</v>
      </c>
      <c r="AM34" s="21">
        <f t="shared" si="13"/>
        <v>4</v>
      </c>
      <c r="AN34" s="23">
        <f t="shared" si="14"/>
        <v>0</v>
      </c>
      <c r="AO34" s="30"/>
      <c r="AP34" s="30"/>
      <c r="AQ34" s="34"/>
      <c r="AR34" s="30">
        <v>8</v>
      </c>
      <c r="AS34" s="11"/>
    </row>
    <row r="35" spans="1:45" ht="12.75" customHeight="1">
      <c r="A35" s="23">
        <v>9</v>
      </c>
      <c r="B35" s="91"/>
      <c r="C35" s="33">
        <v>5</v>
      </c>
      <c r="D35" s="1">
        <v>1</v>
      </c>
      <c r="E35" s="1">
        <v>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v>6</v>
      </c>
      <c r="W35" s="1">
        <v>2</v>
      </c>
      <c r="X35" s="34"/>
      <c r="Y35" s="24">
        <f t="shared" si="9"/>
        <v>4.25</v>
      </c>
      <c r="Z35" s="25">
        <v>4</v>
      </c>
      <c r="AA35" s="16"/>
      <c r="AB35" s="16"/>
      <c r="AC35" s="16"/>
      <c r="AD35" s="16"/>
      <c r="AE35" s="16"/>
      <c r="AF35" s="16"/>
      <c r="AG35" s="16"/>
      <c r="AH35" s="24">
        <f t="shared" si="10"/>
        <v>4</v>
      </c>
      <c r="AI35" s="30">
        <v>5</v>
      </c>
      <c r="AJ35" s="24">
        <f t="shared" si="11"/>
        <v>4.4</v>
      </c>
      <c r="AK35" s="27">
        <v>4.9</v>
      </c>
      <c r="AL35" s="124">
        <f t="shared" si="12"/>
        <v>4.6000000000000005</v>
      </c>
      <c r="AM35" s="21">
        <f t="shared" si="13"/>
        <v>5</v>
      </c>
      <c r="AN35" s="23">
        <f t="shared" si="14"/>
        <v>0</v>
      </c>
      <c r="AO35" s="30"/>
      <c r="AP35" s="30"/>
      <c r="AQ35" s="34"/>
      <c r="AR35" s="30">
        <v>9</v>
      </c>
      <c r="AS35" s="11"/>
    </row>
    <row r="36" spans="1:45" ht="12.75" customHeight="1">
      <c r="A36" s="23">
        <v>10</v>
      </c>
      <c r="B36" s="91"/>
      <c r="C36" s="33">
        <v>6</v>
      </c>
      <c r="D36" s="1">
        <v>1</v>
      </c>
      <c r="E36" s="1">
        <v>1</v>
      </c>
      <c r="F36" s="16"/>
      <c r="G36" s="16"/>
      <c r="H36" s="16"/>
      <c r="I36" s="16"/>
      <c r="J36" s="16"/>
      <c r="K36" s="14"/>
      <c r="L36" s="14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">
        <v>6</v>
      </c>
      <c r="X36" s="34"/>
      <c r="Y36" s="24">
        <f t="shared" si="9"/>
        <v>4.333333333333333</v>
      </c>
      <c r="Z36" s="25">
        <v>5</v>
      </c>
      <c r="AA36" s="16"/>
      <c r="AB36" s="16"/>
      <c r="AC36" s="16"/>
      <c r="AD36" s="16"/>
      <c r="AE36" s="16"/>
      <c r="AF36" s="16"/>
      <c r="AG36" s="16"/>
      <c r="AH36" s="24">
        <f t="shared" si="10"/>
        <v>5</v>
      </c>
      <c r="AI36" s="11">
        <v>2.5</v>
      </c>
      <c r="AJ36" s="24">
        <f t="shared" si="11"/>
        <v>4.833333333333334</v>
      </c>
      <c r="AK36" s="27">
        <v>6.68</v>
      </c>
      <c r="AL36" s="124">
        <f t="shared" si="12"/>
        <v>5.572000000000001</v>
      </c>
      <c r="AM36" s="21">
        <f t="shared" si="13"/>
        <v>6</v>
      </c>
      <c r="AN36" s="23">
        <f t="shared" si="14"/>
        <v>0</v>
      </c>
      <c r="AO36" s="30"/>
      <c r="AP36" s="30"/>
      <c r="AQ36" s="34"/>
      <c r="AR36" s="30">
        <v>10</v>
      </c>
      <c r="AS36" s="11"/>
    </row>
    <row r="37" spans="1:45" ht="12.75" customHeight="1">
      <c r="A37" s="23">
        <v>11</v>
      </c>
      <c r="B37" s="91"/>
      <c r="C37" s="2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34"/>
      <c r="Y37" s="24">
        <f t="shared" si="9"/>
        <v>0</v>
      </c>
      <c r="Z37" s="25"/>
      <c r="AA37" s="16"/>
      <c r="AB37" s="16"/>
      <c r="AC37" s="16"/>
      <c r="AD37" s="16"/>
      <c r="AE37" s="16"/>
      <c r="AF37" s="16"/>
      <c r="AG37" s="16"/>
      <c r="AH37" s="24">
        <f t="shared" si="10"/>
        <v>0</v>
      </c>
      <c r="AI37" s="30"/>
      <c r="AJ37" s="24">
        <f t="shared" si="11"/>
        <v>0</v>
      </c>
      <c r="AK37" s="27"/>
      <c r="AL37" s="124">
        <f t="shared" si="12"/>
        <v>0</v>
      </c>
      <c r="AM37" s="21">
        <f t="shared" si="13"/>
        <v>0</v>
      </c>
      <c r="AN37" s="23">
        <f t="shared" si="14"/>
        <v>0</v>
      </c>
      <c r="AO37" s="30"/>
      <c r="AP37" s="30"/>
      <c r="AQ37" s="34"/>
      <c r="AR37" s="30">
        <v>11</v>
      </c>
      <c r="AS37" s="11"/>
    </row>
    <row r="38" spans="1:45" ht="12.75" customHeight="1">
      <c r="A38" s="23">
        <v>12</v>
      </c>
      <c r="B38" s="91"/>
      <c r="C38" s="2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34"/>
      <c r="Y38" s="24">
        <f t="shared" si="9"/>
        <v>0</v>
      </c>
      <c r="Z38" s="25"/>
      <c r="AA38" s="16"/>
      <c r="AB38" s="16"/>
      <c r="AC38" s="16"/>
      <c r="AD38" s="16"/>
      <c r="AE38" s="16"/>
      <c r="AF38" s="16"/>
      <c r="AG38" s="16"/>
      <c r="AH38" s="24">
        <f t="shared" si="10"/>
        <v>0</v>
      </c>
      <c r="AI38" s="36"/>
      <c r="AJ38" s="24">
        <f t="shared" si="11"/>
        <v>0</v>
      </c>
      <c r="AK38" s="37"/>
      <c r="AL38" s="124">
        <f t="shared" si="12"/>
        <v>0</v>
      </c>
      <c r="AM38" s="21">
        <f t="shared" si="13"/>
        <v>0</v>
      </c>
      <c r="AN38" s="23">
        <f t="shared" si="14"/>
        <v>0</v>
      </c>
      <c r="AO38" s="30"/>
      <c r="AP38" s="30"/>
      <c r="AQ38" s="34"/>
      <c r="AR38" s="30">
        <v>12</v>
      </c>
      <c r="AS38" s="11"/>
    </row>
    <row r="39" spans="1:45" ht="12.75" customHeight="1">
      <c r="A39" s="23">
        <v>13</v>
      </c>
      <c r="B39" s="91"/>
      <c r="C39" s="2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34"/>
      <c r="Y39" s="24">
        <f t="shared" si="9"/>
        <v>0</v>
      </c>
      <c r="Z39" s="25"/>
      <c r="AA39" s="16"/>
      <c r="AB39" s="16"/>
      <c r="AC39" s="16"/>
      <c r="AD39" s="16"/>
      <c r="AE39" s="16"/>
      <c r="AF39" s="16"/>
      <c r="AG39" s="16"/>
      <c r="AH39" s="24">
        <f t="shared" si="10"/>
        <v>0</v>
      </c>
      <c r="AI39" s="11"/>
      <c r="AJ39" s="24">
        <f t="shared" si="11"/>
        <v>0</v>
      </c>
      <c r="AK39" s="27"/>
      <c r="AL39" s="124">
        <f t="shared" si="12"/>
        <v>0</v>
      </c>
      <c r="AM39" s="21">
        <f t="shared" si="13"/>
        <v>0</v>
      </c>
      <c r="AN39" s="23">
        <f t="shared" si="14"/>
        <v>0</v>
      </c>
      <c r="AO39" s="30"/>
      <c r="AP39" s="30"/>
      <c r="AQ39" s="34"/>
      <c r="AR39" s="30">
        <v>13</v>
      </c>
      <c r="AS39" s="11"/>
    </row>
    <row r="40" spans="1:45" ht="12.75" customHeight="1">
      <c r="A40" s="23">
        <v>14</v>
      </c>
      <c r="B40" s="11"/>
      <c r="C40" s="2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34"/>
      <c r="Y40" s="24">
        <f t="shared" si="9"/>
        <v>0</v>
      </c>
      <c r="Z40" s="25"/>
      <c r="AA40" s="16"/>
      <c r="AB40" s="16"/>
      <c r="AC40" s="16"/>
      <c r="AD40" s="16"/>
      <c r="AE40" s="16"/>
      <c r="AF40" s="16"/>
      <c r="AG40" s="16"/>
      <c r="AH40" s="24">
        <f t="shared" si="10"/>
        <v>0</v>
      </c>
      <c r="AI40" s="30"/>
      <c r="AJ40" s="24">
        <f t="shared" si="11"/>
        <v>0</v>
      </c>
      <c r="AK40" s="37"/>
      <c r="AL40" s="124">
        <f t="shared" si="12"/>
        <v>0</v>
      </c>
      <c r="AM40" s="21">
        <f t="shared" si="13"/>
        <v>0</v>
      </c>
      <c r="AN40" s="23">
        <f t="shared" si="14"/>
        <v>0</v>
      </c>
      <c r="AO40" s="30"/>
      <c r="AP40" s="30"/>
      <c r="AQ40" s="34"/>
      <c r="AR40" s="30">
        <v>14</v>
      </c>
      <c r="AS40" s="11"/>
    </row>
    <row r="41" spans="1:45" ht="12.75" customHeight="1">
      <c r="A41" s="23">
        <v>15</v>
      </c>
      <c r="B41" s="30"/>
      <c r="C41" s="2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34"/>
      <c r="Y41" s="24">
        <f t="shared" si="9"/>
        <v>0</v>
      </c>
      <c r="Z41" s="25"/>
      <c r="AA41" s="16"/>
      <c r="AB41" s="16"/>
      <c r="AC41" s="16"/>
      <c r="AD41" s="16"/>
      <c r="AE41" s="16"/>
      <c r="AF41" s="16"/>
      <c r="AG41" s="16"/>
      <c r="AH41" s="24">
        <f t="shared" si="10"/>
        <v>0</v>
      </c>
      <c r="AI41" s="30"/>
      <c r="AJ41" s="24">
        <f t="shared" si="11"/>
        <v>0</v>
      </c>
      <c r="AK41" s="37"/>
      <c r="AL41" s="124">
        <f t="shared" si="12"/>
        <v>0</v>
      </c>
      <c r="AM41" s="21">
        <f t="shared" si="13"/>
        <v>0</v>
      </c>
      <c r="AN41" s="23">
        <f t="shared" si="14"/>
        <v>0</v>
      </c>
      <c r="AO41" s="30"/>
      <c r="AP41" s="30"/>
      <c r="AQ41" s="34"/>
      <c r="AR41" s="30">
        <v>15</v>
      </c>
      <c r="AS41" s="30"/>
    </row>
    <row r="42" spans="1:45" ht="12.75" customHeight="1">
      <c r="A42" s="23">
        <v>16</v>
      </c>
      <c r="B42" s="30"/>
      <c r="C42" s="25"/>
      <c r="D42" s="16"/>
      <c r="E42" s="16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34"/>
      <c r="Y42" s="24">
        <f t="shared" si="9"/>
        <v>0</v>
      </c>
      <c r="Z42" s="25"/>
      <c r="AA42" s="16"/>
      <c r="AB42" s="16"/>
      <c r="AC42" s="16"/>
      <c r="AD42" s="16"/>
      <c r="AE42" s="16"/>
      <c r="AF42" s="16"/>
      <c r="AG42" s="16"/>
      <c r="AH42" s="24">
        <f t="shared" si="10"/>
        <v>0</v>
      </c>
      <c r="AI42" s="30"/>
      <c r="AJ42" s="24">
        <f t="shared" si="11"/>
        <v>0</v>
      </c>
      <c r="AK42" s="37"/>
      <c r="AL42" s="124">
        <f t="shared" si="12"/>
        <v>0</v>
      </c>
      <c r="AM42" s="21">
        <f t="shared" si="13"/>
        <v>0</v>
      </c>
      <c r="AN42" s="23">
        <f t="shared" si="14"/>
        <v>0</v>
      </c>
      <c r="AO42" s="30"/>
      <c r="AP42" s="30"/>
      <c r="AQ42" s="34"/>
      <c r="AR42" s="30">
        <v>16</v>
      </c>
      <c r="AS42" s="30"/>
    </row>
    <row r="43" spans="1:45" ht="12.75" customHeight="1">
      <c r="A43" s="23">
        <v>17</v>
      </c>
      <c r="B43" s="30"/>
      <c r="C43" s="2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34"/>
      <c r="Y43" s="24">
        <f t="shared" si="9"/>
        <v>0</v>
      </c>
      <c r="Z43" s="25"/>
      <c r="AA43" s="16"/>
      <c r="AB43" s="16"/>
      <c r="AC43" s="16"/>
      <c r="AD43" s="16"/>
      <c r="AE43" s="16"/>
      <c r="AF43" s="16"/>
      <c r="AG43" s="16"/>
      <c r="AH43" s="24">
        <f t="shared" si="10"/>
        <v>0</v>
      </c>
      <c r="AI43" s="30"/>
      <c r="AJ43" s="24">
        <f t="shared" si="11"/>
        <v>0</v>
      </c>
      <c r="AK43" s="27"/>
      <c r="AL43" s="124">
        <f t="shared" si="12"/>
        <v>0</v>
      </c>
      <c r="AM43" s="21">
        <f t="shared" si="13"/>
        <v>0</v>
      </c>
      <c r="AN43" s="23">
        <f t="shared" si="14"/>
        <v>0</v>
      </c>
      <c r="AO43" s="30"/>
      <c r="AP43" s="30"/>
      <c r="AQ43" s="34"/>
      <c r="AR43" s="30">
        <v>17</v>
      </c>
      <c r="AS43" s="30"/>
    </row>
    <row r="44" spans="1:45" ht="12.75" customHeight="1">
      <c r="A44" s="80">
        <v>18</v>
      </c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1"/>
      <c r="Y44" s="81">
        <f t="shared" si="9"/>
        <v>0</v>
      </c>
      <c r="Z44" s="39"/>
      <c r="AA44" s="40"/>
      <c r="AB44" s="40"/>
      <c r="AC44" s="40"/>
      <c r="AD44" s="40"/>
      <c r="AE44" s="40"/>
      <c r="AF44" s="40"/>
      <c r="AG44" s="40"/>
      <c r="AH44" s="81">
        <f t="shared" si="10"/>
        <v>0</v>
      </c>
      <c r="AI44" s="38"/>
      <c r="AJ44" s="81">
        <f t="shared" si="11"/>
        <v>0</v>
      </c>
      <c r="AK44" s="43"/>
      <c r="AL44" s="128">
        <f t="shared" si="12"/>
        <v>0</v>
      </c>
      <c r="AM44" s="55">
        <f t="shared" si="13"/>
        <v>0</v>
      </c>
      <c r="AN44" s="80">
        <f t="shared" si="14"/>
        <v>0</v>
      </c>
      <c r="AO44" s="38"/>
      <c r="AP44" s="38"/>
      <c r="AQ44" s="41"/>
      <c r="AR44" s="38">
        <v>18</v>
      </c>
      <c r="AS44" s="38"/>
    </row>
    <row r="45" spans="1:45" ht="12.75" customHeight="1">
      <c r="A45" s="83" t="s">
        <v>47</v>
      </c>
      <c r="B45" s="45" t="s">
        <v>15</v>
      </c>
      <c r="C45" s="46" t="s">
        <v>16</v>
      </c>
      <c r="D45" s="46" t="s">
        <v>17</v>
      </c>
      <c r="E45" s="46" t="s">
        <v>18</v>
      </c>
      <c r="F45" s="46" t="s">
        <v>19</v>
      </c>
      <c r="G45" s="46" t="s">
        <v>20</v>
      </c>
      <c r="H45" s="46" t="s">
        <v>21</v>
      </c>
      <c r="I45" s="46" t="s">
        <v>22</v>
      </c>
      <c r="J45" s="46" t="s">
        <v>23</v>
      </c>
      <c r="K45" s="46" t="s">
        <v>24</v>
      </c>
      <c r="L45" s="46" t="s">
        <v>25</v>
      </c>
      <c r="M45" s="46" t="s">
        <v>26</v>
      </c>
      <c r="N45" s="46"/>
      <c r="O45" s="46" t="s">
        <v>27</v>
      </c>
      <c r="P45" s="47" t="s">
        <v>28</v>
      </c>
      <c r="Q45" s="46" t="s">
        <v>29</v>
      </c>
      <c r="R45" s="46" t="s">
        <v>30</v>
      </c>
      <c r="S45" s="46" t="s">
        <v>31</v>
      </c>
      <c r="T45" s="46" t="s">
        <v>32</v>
      </c>
      <c r="U45" s="46" t="s">
        <v>33</v>
      </c>
      <c r="V45" s="46" t="s">
        <v>34</v>
      </c>
      <c r="W45" s="46" t="s">
        <v>35</v>
      </c>
      <c r="X45" s="46" t="s">
        <v>36</v>
      </c>
      <c r="Y45" s="45" t="s">
        <v>15</v>
      </c>
      <c r="Z45" s="47" t="s">
        <v>16</v>
      </c>
      <c r="AA45" s="47" t="s">
        <v>17</v>
      </c>
      <c r="AB45" s="47" t="s">
        <v>18</v>
      </c>
      <c r="AC45" s="47" t="s">
        <v>19</v>
      </c>
      <c r="AD45" s="47"/>
      <c r="AE45" s="47" t="s">
        <v>34</v>
      </c>
      <c r="AF45" s="47" t="s">
        <v>35</v>
      </c>
      <c r="AG45" s="47" t="s">
        <v>36</v>
      </c>
      <c r="AH45" s="48" t="s">
        <v>37</v>
      </c>
      <c r="AI45" s="49">
        <v>3</v>
      </c>
      <c r="AJ45" s="84"/>
      <c r="AK45" s="50"/>
      <c r="AL45" s="51" t="s">
        <v>3</v>
      </c>
      <c r="AM45" s="52">
        <f>IF(AM27&lt;&gt;"",AVERAGE(AM26:AM44),"")</f>
        <v>4.8</v>
      </c>
      <c r="AN45" s="129">
        <f>IF(AM45&lt;&gt;"",AM45-1,"")</f>
        <v>3.8</v>
      </c>
      <c r="AO45" s="16"/>
      <c r="AP45" s="54" t="s">
        <v>39</v>
      </c>
      <c r="AQ45" s="54"/>
      <c r="AR45" s="16"/>
      <c r="AS45" s="45" t="s">
        <v>15</v>
      </c>
    </row>
    <row r="46" spans="1:45" ht="12.75" customHeight="1">
      <c r="A46" s="55" t="s">
        <v>53</v>
      </c>
      <c r="B46" s="56" t="s">
        <v>41</v>
      </c>
      <c r="C46" s="57"/>
      <c r="D46" s="46"/>
      <c r="E46" s="46"/>
      <c r="F46" s="57"/>
      <c r="G46" s="46"/>
      <c r="H46" s="46"/>
      <c r="I46" s="46"/>
      <c r="J46" s="57"/>
      <c r="K46" s="46"/>
      <c r="L46" s="46"/>
      <c r="M46" s="46"/>
      <c r="N46" s="46"/>
      <c r="O46" s="46"/>
      <c r="P46" s="47"/>
      <c r="Q46" s="46"/>
      <c r="R46" s="46"/>
      <c r="S46" s="46"/>
      <c r="T46" s="46"/>
      <c r="U46" s="46"/>
      <c r="V46" s="46"/>
      <c r="W46" s="46"/>
      <c r="X46" s="46"/>
      <c r="Y46" s="56" t="s">
        <v>41</v>
      </c>
      <c r="Z46" s="46"/>
      <c r="AA46" s="46"/>
      <c r="AB46" s="46"/>
      <c r="AC46" s="46"/>
      <c r="AD46" s="46"/>
      <c r="AE46" s="46"/>
      <c r="AF46" s="46"/>
      <c r="AG46" s="46"/>
      <c r="AH46" s="58"/>
      <c r="AI46" s="46"/>
      <c r="AJ46" s="58"/>
      <c r="AK46" s="50"/>
      <c r="AL46" s="62"/>
      <c r="AM46" s="58"/>
      <c r="AN46" s="58"/>
      <c r="AO46" s="16"/>
      <c r="AP46" s="16"/>
      <c r="AQ46" s="16"/>
      <c r="AR46" s="16"/>
      <c r="AS46" s="56" t="s">
        <v>41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C1:X1"/>
    <mergeCell ref="Z1:AG1"/>
    <mergeCell ref="AP21:AQ21"/>
    <mergeCell ref="C26:X26"/>
    <mergeCell ref="Z26:AG26"/>
    <mergeCell ref="AP45:AQ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47"/>
  <sheetViews>
    <sheetView workbookViewId="0" topLeftCell="A1">
      <selection activeCell="O25" sqref="O25"/>
    </sheetView>
  </sheetViews>
  <sheetFormatPr defaultColWidth="6.8515625" defaultRowHeight="12.75" customHeight="1"/>
  <cols>
    <col min="1" max="1" width="5.421875" style="58" customWidth="1"/>
    <col min="2" max="2" width="18.421875" style="16" customWidth="1"/>
    <col min="3" max="24" width="2.421875" style="16" customWidth="1"/>
    <col min="25" max="25" width="6.421875" style="58" customWidth="1"/>
    <col min="26" max="33" width="2.421875" style="58" customWidth="1"/>
    <col min="34" max="34" width="7.421875" style="58" customWidth="1"/>
    <col min="35" max="35" width="10.421875" style="58" customWidth="1"/>
    <col min="36" max="36" width="12.421875" style="58" customWidth="1"/>
    <col min="37" max="37" width="11.421875" style="58" customWidth="1"/>
    <col min="38" max="41" width="8.421875" style="58" hidden="1" customWidth="1"/>
    <col min="42" max="42" width="4.421875" style="16" customWidth="1"/>
    <col min="43" max="43" width="6.421875" style="16" customWidth="1"/>
    <col min="44" max="44" width="8.421875" style="16" customWidth="1"/>
    <col min="45" max="48" width="8.421875" style="58" customWidth="1"/>
    <col min="49" max="49" width="14.421875" style="0" customWidth="1"/>
    <col min="50" max="52" width="8.421875" style="0" customWidth="1"/>
    <col min="53" max="255" width="8.421875" style="58" customWidth="1"/>
    <col min="256" max="16384" width="8.421875" style="63" customWidth="1"/>
  </cols>
  <sheetData>
    <row r="1" spans="1:43" ht="12.75" customHeight="1">
      <c r="A1" s="2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3</v>
      </c>
      <c r="Z1" s="4" t="s">
        <v>4</v>
      </c>
      <c r="AA1" s="4"/>
      <c r="AB1" s="4"/>
      <c r="AC1" s="4"/>
      <c r="AD1" s="4"/>
      <c r="AE1" s="4"/>
      <c r="AF1" s="4"/>
      <c r="AG1" s="4"/>
      <c r="AH1" s="4" t="s">
        <v>3</v>
      </c>
      <c r="AI1" s="4" t="s">
        <v>5</v>
      </c>
      <c r="AJ1" s="5" t="s">
        <v>51</v>
      </c>
      <c r="AK1" s="4" t="s">
        <v>9</v>
      </c>
      <c r="AL1" s="4" t="s">
        <v>10</v>
      </c>
      <c r="AM1" s="2" t="s">
        <v>11</v>
      </c>
      <c r="AN1" s="4" t="s">
        <v>12</v>
      </c>
      <c r="AO1" s="4" t="s">
        <v>13</v>
      </c>
      <c r="AP1" s="9" t="s">
        <v>0</v>
      </c>
      <c r="AQ1" s="3" t="s">
        <v>1</v>
      </c>
    </row>
    <row r="2" spans="1:43" ht="12.75" customHeight="1">
      <c r="A2" s="10">
        <v>1</v>
      </c>
      <c r="B2" s="85"/>
      <c r="C2" s="102">
        <v>4</v>
      </c>
      <c r="D2" s="87">
        <v>7</v>
      </c>
      <c r="E2" s="87">
        <v>6</v>
      </c>
      <c r="F2" s="87">
        <v>1</v>
      </c>
      <c r="G2" s="87">
        <v>4</v>
      </c>
      <c r="H2" s="87">
        <v>7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>
        <v>6</v>
      </c>
      <c r="U2" s="87">
        <v>5</v>
      </c>
      <c r="V2" s="1"/>
      <c r="W2" s="87"/>
      <c r="X2" s="88"/>
      <c r="Y2" s="12">
        <f aca="true" t="shared" si="0" ref="Y2:Y21">IF(COUNTIF(C2:X2,"&gt;0")&gt;1,(SUM(C2:X2)-MIN(C2:X2))/(COUNTIF(C2:X2,"&gt;0")-1),IF(COUNTIF(C2:X2,"&gt;0")=1,AVERAGE(C2:X2),""))</f>
        <v>5.571428571428571</v>
      </c>
      <c r="Z2" s="13">
        <v>6</v>
      </c>
      <c r="AA2" s="16">
        <v>7</v>
      </c>
      <c r="AB2" s="14"/>
      <c r="AC2" s="14"/>
      <c r="AD2" s="14"/>
      <c r="AE2" s="15"/>
      <c r="AF2" s="15"/>
      <c r="AG2" s="70"/>
      <c r="AH2" s="12">
        <f aca="true" t="shared" si="1" ref="AH2:AH21">IF(COUNTIF(Z2:AG2,"&gt;0")&gt;0,AVERAGE(Z2:AG2),"")</f>
        <v>6.5</v>
      </c>
      <c r="AI2" s="17">
        <v>8</v>
      </c>
      <c r="AJ2" s="89">
        <f aca="true" t="shared" si="2" ref="AJ2:AJ21">IF(AND(COUNTIF(C2:X2,"&gt;0")&gt;0,COUNTIF(Z2:AH2,"&gt;0")&gt;0),Y2*0.4+AH2*0.5+MIN(7,(AI2*6/maxact23+1))*0.1,"")</f>
        <v>6.178571428571429</v>
      </c>
      <c r="AK2" s="21">
        <f aca="true" t="shared" si="3" ref="AK2:AK21">IF(AM2&lt;&gt;"",AM2,IF(AJ2&lt;&gt;"",ROUND(AJ2,0),""))</f>
        <v>6</v>
      </c>
      <c r="AL2" s="104">
        <f aca="true" t="shared" si="4" ref="AL2:AL21">IF(AK2="","",IF(AK2&lt;=2,"niedostateczny",IF(AK2=3,"dopuszczający",IF(AK2=4,"dostateczny",IF(AK2=5,"dobry",IF(AK2=6,"bardzo dobry","celujący"))))))</f>
        <v>0</v>
      </c>
      <c r="AM2" s="17"/>
      <c r="AN2" s="17"/>
      <c r="AO2" s="17"/>
      <c r="AP2" s="17">
        <v>1</v>
      </c>
      <c r="AQ2" s="11"/>
    </row>
    <row r="3" spans="1:43" ht="12.75" customHeight="1">
      <c r="A3" s="23">
        <v>2</v>
      </c>
      <c r="B3" s="91"/>
      <c r="C3" s="33">
        <v>3</v>
      </c>
      <c r="D3" s="1">
        <v>5</v>
      </c>
      <c r="E3" s="1">
        <v>7</v>
      </c>
      <c r="F3" s="1">
        <v>4</v>
      </c>
      <c r="G3" s="1">
        <v>6</v>
      </c>
      <c r="H3" s="1">
        <v>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>
        <v>4</v>
      </c>
      <c r="V3" s="1"/>
      <c r="W3" s="1"/>
      <c r="X3" s="92">
        <v>7</v>
      </c>
      <c r="Y3" s="24">
        <f t="shared" si="0"/>
        <v>5.428571428571429</v>
      </c>
      <c r="Z3" s="25">
        <v>4</v>
      </c>
      <c r="AA3" s="16">
        <v>5</v>
      </c>
      <c r="AB3" s="16"/>
      <c r="AC3" s="16"/>
      <c r="AD3" s="16"/>
      <c r="AE3" s="16"/>
      <c r="AF3" s="16"/>
      <c r="AG3" s="34">
        <v>7</v>
      </c>
      <c r="AH3" s="24">
        <f t="shared" si="1"/>
        <v>5.333333333333333</v>
      </c>
      <c r="AI3" s="30">
        <v>8.5</v>
      </c>
      <c r="AJ3" s="89">
        <f t="shared" si="2"/>
        <v>5.538095238095239</v>
      </c>
      <c r="AK3" s="21">
        <f t="shared" si="3"/>
        <v>6</v>
      </c>
      <c r="AL3" s="107">
        <f t="shared" si="4"/>
        <v>0</v>
      </c>
      <c r="AM3" s="30"/>
      <c r="AN3" s="30"/>
      <c r="AO3" s="30"/>
      <c r="AP3" s="30">
        <v>2</v>
      </c>
      <c r="AQ3" s="11"/>
    </row>
    <row r="4" spans="1:43" ht="12.75" customHeight="1">
      <c r="A4" s="23">
        <v>3</v>
      </c>
      <c r="B4" s="91"/>
      <c r="C4" s="25">
        <v>6</v>
      </c>
      <c r="D4" s="16">
        <v>7</v>
      </c>
      <c r="E4" s="16">
        <v>4</v>
      </c>
      <c r="F4" s="1">
        <v>6</v>
      </c>
      <c r="G4" s="1">
        <v>5</v>
      </c>
      <c r="H4" s="1">
        <v>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>
        <v>3</v>
      </c>
      <c r="W4" s="1"/>
      <c r="X4" s="92"/>
      <c r="Y4" s="24">
        <f t="shared" si="0"/>
        <v>5.666666666666667</v>
      </c>
      <c r="Z4" s="25">
        <v>7</v>
      </c>
      <c r="AA4" s="16">
        <v>5</v>
      </c>
      <c r="AB4" s="16"/>
      <c r="AC4" s="16"/>
      <c r="AD4" s="16"/>
      <c r="AE4" s="16"/>
      <c r="AF4" s="16"/>
      <c r="AG4" s="34"/>
      <c r="AH4" s="24">
        <f t="shared" si="1"/>
        <v>6</v>
      </c>
      <c r="AI4" s="30">
        <v>8</v>
      </c>
      <c r="AJ4" s="89">
        <f t="shared" si="2"/>
        <v>5.966666666666668</v>
      </c>
      <c r="AK4" s="21">
        <f t="shared" si="3"/>
        <v>6</v>
      </c>
      <c r="AL4" s="107">
        <f t="shared" si="4"/>
        <v>0</v>
      </c>
      <c r="AM4" s="30"/>
      <c r="AN4" s="30"/>
      <c r="AO4" s="30"/>
      <c r="AP4" s="30">
        <v>3</v>
      </c>
      <c r="AQ4" s="11"/>
    </row>
    <row r="5" spans="1:43" ht="12.75" customHeight="1">
      <c r="A5" s="23">
        <v>4</v>
      </c>
      <c r="B5" s="94"/>
      <c r="C5" s="25">
        <v>4</v>
      </c>
      <c r="D5" s="16">
        <v>6</v>
      </c>
      <c r="E5" s="16">
        <v>3</v>
      </c>
      <c r="F5" s="16">
        <v>2</v>
      </c>
      <c r="G5" s="16">
        <v>3</v>
      </c>
      <c r="H5" s="16">
        <v>1</v>
      </c>
      <c r="S5" s="16">
        <v>5</v>
      </c>
      <c r="T5" s="16">
        <v>4</v>
      </c>
      <c r="U5" s="16">
        <v>1</v>
      </c>
      <c r="V5" s="1">
        <v>3</v>
      </c>
      <c r="W5" s="1"/>
      <c r="X5" s="92"/>
      <c r="Y5" s="24">
        <f t="shared" si="0"/>
        <v>3.4444444444444446</v>
      </c>
      <c r="Z5" s="25">
        <v>3</v>
      </c>
      <c r="AA5" s="16">
        <v>2</v>
      </c>
      <c r="AB5" s="16"/>
      <c r="AC5" s="16"/>
      <c r="AD5" s="16"/>
      <c r="AE5" s="16"/>
      <c r="AF5" s="16"/>
      <c r="AG5" s="34"/>
      <c r="AH5" s="24">
        <f t="shared" si="1"/>
        <v>2.5</v>
      </c>
      <c r="AI5" s="30"/>
      <c r="AJ5" s="89">
        <f t="shared" si="2"/>
        <v>2.7277777777777783</v>
      </c>
      <c r="AK5" s="21">
        <f t="shared" si="3"/>
        <v>3</v>
      </c>
      <c r="AL5" s="107">
        <f t="shared" si="4"/>
        <v>0</v>
      </c>
      <c r="AM5" s="30"/>
      <c r="AN5" s="30"/>
      <c r="AO5" s="30"/>
      <c r="AP5" s="30">
        <v>4</v>
      </c>
      <c r="AQ5" s="11"/>
    </row>
    <row r="6" spans="1:43" ht="12.75" customHeight="1">
      <c r="A6" s="23">
        <v>5</v>
      </c>
      <c r="B6" s="110"/>
      <c r="C6" s="25">
        <v>6</v>
      </c>
      <c r="D6" s="16">
        <v>6</v>
      </c>
      <c r="E6" s="16">
        <v>3</v>
      </c>
      <c r="F6" s="16">
        <v>1</v>
      </c>
      <c r="G6" s="16">
        <v>3</v>
      </c>
      <c r="H6" s="16">
        <v>5</v>
      </c>
      <c r="T6" s="16">
        <v>5</v>
      </c>
      <c r="U6" s="1">
        <v>3</v>
      </c>
      <c r="V6" s="1">
        <v>6</v>
      </c>
      <c r="X6" s="34"/>
      <c r="Y6" s="24">
        <f t="shared" si="0"/>
        <v>4.625</v>
      </c>
      <c r="Z6" s="25">
        <v>5</v>
      </c>
      <c r="AA6" s="16">
        <v>4</v>
      </c>
      <c r="AB6" s="14"/>
      <c r="AC6" s="14"/>
      <c r="AD6" s="14"/>
      <c r="AE6" s="16"/>
      <c r="AF6" s="16"/>
      <c r="AG6" s="34"/>
      <c r="AH6" s="24">
        <f t="shared" si="1"/>
        <v>4.5</v>
      </c>
      <c r="AI6" s="11">
        <v>8</v>
      </c>
      <c r="AJ6" s="89">
        <f t="shared" si="2"/>
        <v>4.8</v>
      </c>
      <c r="AK6" s="21">
        <f t="shared" si="3"/>
        <v>5</v>
      </c>
      <c r="AL6" s="107">
        <f t="shared" si="4"/>
        <v>0</v>
      </c>
      <c r="AM6" s="30"/>
      <c r="AN6" s="30"/>
      <c r="AO6" s="30"/>
      <c r="AP6" s="30">
        <v>5</v>
      </c>
      <c r="AQ6" s="11"/>
    </row>
    <row r="7" spans="1:43" ht="12.75" customHeight="1">
      <c r="A7" s="23">
        <v>6</v>
      </c>
      <c r="B7" s="91"/>
      <c r="C7" s="25">
        <v>4</v>
      </c>
      <c r="D7" s="16">
        <v>6</v>
      </c>
      <c r="E7" s="16">
        <v>4</v>
      </c>
      <c r="F7" s="16">
        <v>4</v>
      </c>
      <c r="G7" s="16">
        <v>5</v>
      </c>
      <c r="H7" s="16">
        <v>3</v>
      </c>
      <c r="S7" s="16">
        <v>7</v>
      </c>
      <c r="U7" s="16">
        <v>4</v>
      </c>
      <c r="V7" s="16">
        <v>3</v>
      </c>
      <c r="X7" s="34">
        <v>6</v>
      </c>
      <c r="Y7" s="24">
        <f t="shared" si="0"/>
        <v>4.777777777777778</v>
      </c>
      <c r="Z7" s="25">
        <v>6</v>
      </c>
      <c r="AA7" s="16">
        <v>6</v>
      </c>
      <c r="AB7" s="16"/>
      <c r="AC7" s="16"/>
      <c r="AD7" s="16"/>
      <c r="AE7" s="16"/>
      <c r="AF7" s="16"/>
      <c r="AG7" s="96"/>
      <c r="AH7" s="24">
        <f t="shared" si="1"/>
        <v>6</v>
      </c>
      <c r="AI7" s="30">
        <v>8.5</v>
      </c>
      <c r="AJ7" s="89">
        <f t="shared" si="2"/>
        <v>5.611111111111112</v>
      </c>
      <c r="AK7" s="21">
        <f t="shared" si="3"/>
        <v>6</v>
      </c>
      <c r="AL7" s="107">
        <f t="shared" si="4"/>
        <v>0</v>
      </c>
      <c r="AM7" s="30"/>
      <c r="AN7" s="30"/>
      <c r="AO7" s="30"/>
      <c r="AP7" s="30">
        <v>6</v>
      </c>
      <c r="AQ7" s="11"/>
    </row>
    <row r="8" spans="1:43" ht="12" customHeight="1">
      <c r="A8" s="23">
        <v>7</v>
      </c>
      <c r="B8" s="91"/>
      <c r="C8" s="25">
        <v>3</v>
      </c>
      <c r="D8" s="16">
        <v>7</v>
      </c>
      <c r="E8" s="16">
        <v>4</v>
      </c>
      <c r="F8" s="16">
        <v>1</v>
      </c>
      <c r="G8" s="16">
        <v>2</v>
      </c>
      <c r="H8" s="16">
        <v>3</v>
      </c>
      <c r="T8" s="16">
        <v>5</v>
      </c>
      <c r="U8" s="16">
        <v>4</v>
      </c>
      <c r="X8" s="34">
        <v>7</v>
      </c>
      <c r="Y8" s="24">
        <f t="shared" si="0"/>
        <v>4.375</v>
      </c>
      <c r="Z8" s="25">
        <v>6</v>
      </c>
      <c r="AA8" s="16">
        <v>5</v>
      </c>
      <c r="AB8" s="16"/>
      <c r="AC8" s="16"/>
      <c r="AD8" s="16"/>
      <c r="AE8" s="16"/>
      <c r="AF8" s="16"/>
      <c r="AG8" s="34"/>
      <c r="AH8" s="24">
        <f t="shared" si="1"/>
        <v>5.5</v>
      </c>
      <c r="AI8" s="30">
        <v>3</v>
      </c>
      <c r="AJ8" s="89">
        <f t="shared" si="2"/>
        <v>4.825</v>
      </c>
      <c r="AK8" s="21">
        <f t="shared" si="3"/>
        <v>5</v>
      </c>
      <c r="AL8" s="107">
        <f t="shared" si="4"/>
        <v>0</v>
      </c>
      <c r="AM8" s="30"/>
      <c r="AN8" s="30"/>
      <c r="AO8" s="30"/>
      <c r="AP8" s="30">
        <v>7</v>
      </c>
      <c r="AQ8" s="11"/>
    </row>
    <row r="9" spans="1:43" ht="12.75" customHeight="1">
      <c r="A9" s="23">
        <v>8</v>
      </c>
      <c r="B9" s="94"/>
      <c r="C9" s="33">
        <v>2</v>
      </c>
      <c r="D9" s="1">
        <v>4</v>
      </c>
      <c r="E9" s="97">
        <v>2</v>
      </c>
      <c r="F9" s="16">
        <v>1</v>
      </c>
      <c r="G9" s="16">
        <v>4</v>
      </c>
      <c r="H9" s="16">
        <v>4</v>
      </c>
      <c r="S9" s="16">
        <v>4</v>
      </c>
      <c r="U9" s="16">
        <v>5</v>
      </c>
      <c r="V9" s="16">
        <v>2</v>
      </c>
      <c r="W9" s="1"/>
      <c r="X9" s="34">
        <v>5</v>
      </c>
      <c r="Y9" s="24">
        <f t="shared" si="0"/>
        <v>3.5555555555555554</v>
      </c>
      <c r="Z9" s="25">
        <v>4</v>
      </c>
      <c r="AA9" s="16">
        <v>4</v>
      </c>
      <c r="AB9" s="16"/>
      <c r="AC9" s="16"/>
      <c r="AD9" s="16"/>
      <c r="AE9" s="16"/>
      <c r="AF9" s="16"/>
      <c r="AG9" s="34"/>
      <c r="AH9" s="24">
        <f t="shared" si="1"/>
        <v>4</v>
      </c>
      <c r="AI9" s="23">
        <v>5.5</v>
      </c>
      <c r="AJ9" s="89">
        <f t="shared" si="2"/>
        <v>3.9347222222222227</v>
      </c>
      <c r="AK9" s="21">
        <f t="shared" si="3"/>
        <v>4</v>
      </c>
      <c r="AL9" s="107">
        <f t="shared" si="4"/>
        <v>0</v>
      </c>
      <c r="AM9" s="30"/>
      <c r="AN9" s="30"/>
      <c r="AO9" s="30"/>
      <c r="AP9" s="30">
        <v>8</v>
      </c>
      <c r="AQ9" s="11"/>
    </row>
    <row r="10" spans="1:43" ht="12.75" customHeight="1">
      <c r="A10" s="23">
        <v>9</v>
      </c>
      <c r="B10" s="110"/>
      <c r="C10" s="33">
        <v>3</v>
      </c>
      <c r="D10" s="1">
        <v>6</v>
      </c>
      <c r="E10" s="1">
        <v>3</v>
      </c>
      <c r="F10" s="16">
        <v>3</v>
      </c>
      <c r="G10" s="16">
        <v>3</v>
      </c>
      <c r="H10" s="16">
        <v>3</v>
      </c>
      <c r="K10" s="14"/>
      <c r="L10" s="14"/>
      <c r="S10" s="16">
        <v>7</v>
      </c>
      <c r="U10" s="16">
        <v>4</v>
      </c>
      <c r="V10" s="16">
        <v>5</v>
      </c>
      <c r="W10" s="1"/>
      <c r="X10" s="34"/>
      <c r="Y10" s="24">
        <f t="shared" si="0"/>
        <v>4.25</v>
      </c>
      <c r="Z10" s="25">
        <v>5</v>
      </c>
      <c r="AA10" s="16">
        <v>5</v>
      </c>
      <c r="AB10" s="16"/>
      <c r="AC10" s="16"/>
      <c r="AD10" s="16"/>
      <c r="AE10" s="16"/>
      <c r="AF10" s="16"/>
      <c r="AG10" s="34"/>
      <c r="AH10" s="24">
        <f t="shared" si="1"/>
        <v>5</v>
      </c>
      <c r="AI10" s="23">
        <v>8.5</v>
      </c>
      <c r="AJ10" s="89">
        <f t="shared" si="2"/>
        <v>4.9</v>
      </c>
      <c r="AK10" s="21">
        <f t="shared" si="3"/>
        <v>5</v>
      </c>
      <c r="AL10" s="107">
        <f t="shared" si="4"/>
        <v>0</v>
      </c>
      <c r="AM10" s="30"/>
      <c r="AN10" s="30"/>
      <c r="AO10" s="30"/>
      <c r="AP10" s="30">
        <v>9</v>
      </c>
      <c r="AQ10" s="11"/>
    </row>
    <row r="11" spans="1:43" ht="12.75" customHeight="1">
      <c r="A11" s="23">
        <v>10</v>
      </c>
      <c r="B11" s="91"/>
      <c r="C11" s="25">
        <v>6</v>
      </c>
      <c r="D11" s="16">
        <v>7</v>
      </c>
      <c r="E11" s="16">
        <v>6</v>
      </c>
      <c r="F11" s="16">
        <v>6</v>
      </c>
      <c r="G11" s="16">
        <v>5</v>
      </c>
      <c r="H11" s="16">
        <v>6</v>
      </c>
      <c r="X11" s="34"/>
      <c r="Y11" s="24">
        <f t="shared" si="0"/>
        <v>6.2</v>
      </c>
      <c r="Z11" s="25">
        <v>7</v>
      </c>
      <c r="AA11" s="16">
        <v>7</v>
      </c>
      <c r="AB11" s="16"/>
      <c r="AC11" s="16"/>
      <c r="AD11" s="16"/>
      <c r="AE11" s="16"/>
      <c r="AF11" s="16"/>
      <c r="AG11" s="34"/>
      <c r="AH11" s="24">
        <f t="shared" si="1"/>
        <v>7</v>
      </c>
      <c r="AI11" s="11">
        <v>8</v>
      </c>
      <c r="AJ11" s="89">
        <f t="shared" si="2"/>
        <v>6.680000000000001</v>
      </c>
      <c r="AK11" s="21">
        <f t="shared" si="3"/>
        <v>7</v>
      </c>
      <c r="AL11" s="107">
        <f t="shared" si="4"/>
        <v>0</v>
      </c>
      <c r="AM11" s="30"/>
      <c r="AN11" s="30"/>
      <c r="AO11" s="30"/>
      <c r="AP11" s="30">
        <v>10</v>
      </c>
      <c r="AQ11" s="98"/>
    </row>
    <row r="12" spans="1:43" ht="12.75" customHeight="1">
      <c r="A12" s="23">
        <v>11</v>
      </c>
      <c r="B12" s="91"/>
      <c r="C12" s="25"/>
      <c r="X12" s="34"/>
      <c r="Y12" s="24">
        <f t="shared" si="0"/>
        <v>0</v>
      </c>
      <c r="Z12" s="25"/>
      <c r="AA12" s="16"/>
      <c r="AB12" s="16"/>
      <c r="AC12" s="16"/>
      <c r="AD12" s="16"/>
      <c r="AE12" s="16"/>
      <c r="AF12" s="16"/>
      <c r="AG12" s="34"/>
      <c r="AH12" s="24">
        <f t="shared" si="1"/>
        <v>0</v>
      </c>
      <c r="AI12" s="11"/>
      <c r="AJ12" s="89">
        <f t="shared" si="2"/>
        <v>0</v>
      </c>
      <c r="AK12" s="21">
        <f t="shared" si="3"/>
        <v>0</v>
      </c>
      <c r="AL12" s="107">
        <f t="shared" si="4"/>
        <v>0</v>
      </c>
      <c r="AM12" s="30"/>
      <c r="AN12" s="30"/>
      <c r="AO12" s="30"/>
      <c r="AP12" s="30">
        <v>11</v>
      </c>
      <c r="AQ12" s="98"/>
    </row>
    <row r="13" spans="1:43" ht="12.75" customHeight="1">
      <c r="A13" s="23">
        <v>12</v>
      </c>
      <c r="B13" s="91"/>
      <c r="C13" s="25"/>
      <c r="X13" s="34"/>
      <c r="Y13" s="24">
        <f t="shared" si="0"/>
        <v>0</v>
      </c>
      <c r="Z13" s="25"/>
      <c r="AA13" s="16"/>
      <c r="AB13" s="16"/>
      <c r="AC13" s="16"/>
      <c r="AD13" s="16"/>
      <c r="AE13" s="16"/>
      <c r="AF13" s="16"/>
      <c r="AG13" s="34"/>
      <c r="AH13" s="24">
        <f t="shared" si="1"/>
        <v>0</v>
      </c>
      <c r="AI13" s="11"/>
      <c r="AJ13" s="89">
        <f t="shared" si="2"/>
        <v>0</v>
      </c>
      <c r="AK13" s="21">
        <f t="shared" si="3"/>
        <v>0</v>
      </c>
      <c r="AL13" s="107">
        <f t="shared" si="4"/>
        <v>0</v>
      </c>
      <c r="AM13" s="30"/>
      <c r="AN13" s="30"/>
      <c r="AO13" s="30"/>
      <c r="AP13" s="30">
        <v>12</v>
      </c>
      <c r="AQ13" s="11"/>
    </row>
    <row r="14" spans="1:43" ht="12.75" customHeight="1">
      <c r="A14" s="23">
        <v>13</v>
      </c>
      <c r="B14" s="91"/>
      <c r="C14" s="25"/>
      <c r="X14" s="34"/>
      <c r="Y14" s="24">
        <f t="shared" si="0"/>
        <v>0</v>
      </c>
      <c r="Z14" s="25"/>
      <c r="AA14" s="16"/>
      <c r="AB14" s="16"/>
      <c r="AC14" s="16"/>
      <c r="AD14" s="16"/>
      <c r="AE14" s="16"/>
      <c r="AF14" s="16"/>
      <c r="AG14" s="34"/>
      <c r="AH14" s="24">
        <f t="shared" si="1"/>
        <v>0</v>
      </c>
      <c r="AI14" s="125"/>
      <c r="AJ14" s="89">
        <f t="shared" si="2"/>
        <v>0</v>
      </c>
      <c r="AK14" s="21">
        <f t="shared" si="3"/>
        <v>0</v>
      </c>
      <c r="AL14" s="107">
        <f t="shared" si="4"/>
        <v>0</v>
      </c>
      <c r="AM14" s="30"/>
      <c r="AN14" s="30"/>
      <c r="AO14" s="30"/>
      <c r="AP14" s="30">
        <v>13</v>
      </c>
      <c r="AQ14" s="11"/>
    </row>
    <row r="15" spans="1:43" ht="12.75" customHeight="1">
      <c r="A15" s="23">
        <v>14</v>
      </c>
      <c r="B15" s="91"/>
      <c r="C15" s="25"/>
      <c r="X15" s="34"/>
      <c r="Y15" s="24">
        <f t="shared" si="0"/>
        <v>0</v>
      </c>
      <c r="Z15" s="25"/>
      <c r="AA15" s="16"/>
      <c r="AB15" s="16"/>
      <c r="AC15" s="16"/>
      <c r="AD15" s="16"/>
      <c r="AE15" s="16"/>
      <c r="AF15" s="16"/>
      <c r="AG15" s="34"/>
      <c r="AH15" s="24">
        <f t="shared" si="1"/>
        <v>0</v>
      </c>
      <c r="AI15" s="125"/>
      <c r="AJ15" s="89">
        <f t="shared" si="2"/>
        <v>0</v>
      </c>
      <c r="AK15" s="21">
        <f t="shared" si="3"/>
        <v>0</v>
      </c>
      <c r="AL15" s="107">
        <f t="shared" si="4"/>
        <v>0</v>
      </c>
      <c r="AM15" s="30"/>
      <c r="AN15" s="30"/>
      <c r="AO15" s="30"/>
      <c r="AP15" s="30">
        <v>14</v>
      </c>
      <c r="AQ15" s="11"/>
    </row>
    <row r="16" spans="1:43" ht="12.75" customHeight="1">
      <c r="A16" s="23">
        <v>15</v>
      </c>
      <c r="B16" s="91"/>
      <c r="C16" s="25"/>
      <c r="D16" s="32"/>
      <c r="X16" s="34"/>
      <c r="Y16" s="24">
        <f t="shared" si="0"/>
        <v>0</v>
      </c>
      <c r="Z16" s="25"/>
      <c r="AA16" s="16"/>
      <c r="AB16" s="16"/>
      <c r="AC16" s="16"/>
      <c r="AD16" s="16"/>
      <c r="AE16" s="16"/>
      <c r="AF16" s="16"/>
      <c r="AG16" s="16"/>
      <c r="AH16" s="24">
        <f t="shared" si="1"/>
        <v>0</v>
      </c>
      <c r="AI16" s="30"/>
      <c r="AJ16" s="89">
        <f t="shared" si="2"/>
        <v>0</v>
      </c>
      <c r="AK16" s="21">
        <f t="shared" si="3"/>
        <v>0</v>
      </c>
      <c r="AL16" s="107">
        <f t="shared" si="4"/>
        <v>0</v>
      </c>
      <c r="AM16" s="30"/>
      <c r="AN16" s="30"/>
      <c r="AO16" s="30"/>
      <c r="AP16" s="30">
        <v>15</v>
      </c>
      <c r="AQ16" s="11"/>
    </row>
    <row r="17" spans="1:43" ht="12.75" customHeight="1">
      <c r="A17" s="23">
        <v>16</v>
      </c>
      <c r="B17" s="91"/>
      <c r="C17" s="25"/>
      <c r="X17" s="34"/>
      <c r="Y17" s="24">
        <f t="shared" si="0"/>
        <v>0</v>
      </c>
      <c r="Z17" s="25"/>
      <c r="AA17" s="16"/>
      <c r="AB17" s="16"/>
      <c r="AC17" s="16"/>
      <c r="AD17" s="16"/>
      <c r="AE17" s="16"/>
      <c r="AF17" s="16"/>
      <c r="AG17" s="16"/>
      <c r="AH17" s="24">
        <f t="shared" si="1"/>
        <v>0</v>
      </c>
      <c r="AI17" s="30"/>
      <c r="AJ17" s="89">
        <f t="shared" si="2"/>
        <v>0</v>
      </c>
      <c r="AK17" s="21">
        <f t="shared" si="3"/>
        <v>0</v>
      </c>
      <c r="AL17" s="107">
        <f t="shared" si="4"/>
        <v>0</v>
      </c>
      <c r="AM17" s="30"/>
      <c r="AN17" s="30"/>
      <c r="AO17" s="30"/>
      <c r="AP17" s="30">
        <v>16</v>
      </c>
      <c r="AQ17" s="11"/>
    </row>
    <row r="18" spans="1:43" ht="12.75" customHeight="1">
      <c r="A18" s="23">
        <v>17</v>
      </c>
      <c r="B18" s="91"/>
      <c r="C18" s="25"/>
      <c r="X18" s="34"/>
      <c r="Y18" s="24">
        <f t="shared" si="0"/>
        <v>0</v>
      </c>
      <c r="Z18" s="25"/>
      <c r="AA18" s="16"/>
      <c r="AB18" s="16"/>
      <c r="AC18" s="16"/>
      <c r="AD18" s="16"/>
      <c r="AE18" s="16"/>
      <c r="AF18" s="16"/>
      <c r="AG18" s="16"/>
      <c r="AH18" s="24">
        <f t="shared" si="1"/>
        <v>0</v>
      </c>
      <c r="AI18" s="30"/>
      <c r="AJ18" s="89">
        <f t="shared" si="2"/>
        <v>0</v>
      </c>
      <c r="AK18" s="21">
        <f t="shared" si="3"/>
        <v>0</v>
      </c>
      <c r="AL18" s="107">
        <f t="shared" si="4"/>
        <v>0</v>
      </c>
      <c r="AM18" s="30"/>
      <c r="AN18" s="30"/>
      <c r="AO18" s="30"/>
      <c r="AP18" s="30">
        <v>17</v>
      </c>
      <c r="AQ18" s="11"/>
    </row>
    <row r="19" spans="1:43" ht="12.75" customHeight="1">
      <c r="A19" s="23">
        <v>18</v>
      </c>
      <c r="B19" s="91"/>
      <c r="C19" s="25"/>
      <c r="D19" s="32"/>
      <c r="X19" s="34"/>
      <c r="Y19" s="24">
        <f t="shared" si="0"/>
        <v>0</v>
      </c>
      <c r="Z19" s="25"/>
      <c r="AA19" s="16"/>
      <c r="AB19" s="16"/>
      <c r="AC19" s="16"/>
      <c r="AD19" s="16"/>
      <c r="AE19" s="16"/>
      <c r="AF19" s="16"/>
      <c r="AG19" s="16"/>
      <c r="AH19" s="24">
        <f t="shared" si="1"/>
        <v>0</v>
      </c>
      <c r="AI19" s="30"/>
      <c r="AJ19" s="89">
        <f t="shared" si="2"/>
        <v>0</v>
      </c>
      <c r="AK19" s="21">
        <f t="shared" si="3"/>
        <v>0</v>
      </c>
      <c r="AL19" s="107">
        <f t="shared" si="4"/>
        <v>0</v>
      </c>
      <c r="AM19" s="30"/>
      <c r="AN19" s="30"/>
      <c r="AO19" s="30"/>
      <c r="AP19" s="30">
        <v>18</v>
      </c>
      <c r="AQ19" s="30"/>
    </row>
    <row r="20" spans="1:43" ht="12.75" customHeight="1">
      <c r="A20" s="23">
        <v>19</v>
      </c>
      <c r="B20" s="91"/>
      <c r="C20" s="25"/>
      <c r="D20" s="32"/>
      <c r="X20" s="34"/>
      <c r="Y20" s="24">
        <f t="shared" si="0"/>
        <v>0</v>
      </c>
      <c r="Z20" s="25"/>
      <c r="AA20" s="16"/>
      <c r="AB20" s="16"/>
      <c r="AC20" s="16"/>
      <c r="AD20" s="16"/>
      <c r="AE20" s="16"/>
      <c r="AF20" s="16"/>
      <c r="AG20" s="16"/>
      <c r="AH20" s="24">
        <f t="shared" si="1"/>
        <v>0</v>
      </c>
      <c r="AI20" s="30"/>
      <c r="AJ20" s="89">
        <f t="shared" si="2"/>
        <v>0</v>
      </c>
      <c r="AK20" s="21">
        <f t="shared" si="3"/>
        <v>0</v>
      </c>
      <c r="AL20" s="107">
        <f t="shared" si="4"/>
        <v>0</v>
      </c>
      <c r="AM20" s="30"/>
      <c r="AN20" s="30"/>
      <c r="AO20" s="30"/>
      <c r="AP20" s="30">
        <v>19</v>
      </c>
      <c r="AQ20" s="30"/>
    </row>
    <row r="21" spans="1:43" ht="12.75" customHeight="1">
      <c r="A21" s="23">
        <v>20</v>
      </c>
      <c r="B21" s="13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  <c r="Y21" s="81">
        <f t="shared" si="0"/>
        <v>0</v>
      </c>
      <c r="Z21" s="39"/>
      <c r="AA21" s="40"/>
      <c r="AB21" s="40"/>
      <c r="AC21" s="40"/>
      <c r="AD21" s="40"/>
      <c r="AE21" s="40"/>
      <c r="AF21" s="40"/>
      <c r="AG21" s="40"/>
      <c r="AH21" s="81">
        <f t="shared" si="1"/>
        <v>0</v>
      </c>
      <c r="AI21" s="38"/>
      <c r="AJ21" s="89">
        <f t="shared" si="2"/>
        <v>0</v>
      </c>
      <c r="AK21" s="21">
        <f t="shared" si="3"/>
        <v>0</v>
      </c>
      <c r="AL21" s="112">
        <f t="shared" si="4"/>
        <v>0</v>
      </c>
      <c r="AM21" s="38"/>
      <c r="AN21" s="38"/>
      <c r="AO21" s="38"/>
      <c r="AP21" s="38">
        <v>20</v>
      </c>
      <c r="AQ21" s="38"/>
    </row>
    <row r="22" spans="1:43" ht="12" customHeight="1">
      <c r="A22" s="44" t="s">
        <v>14</v>
      </c>
      <c r="B22" s="45" t="s">
        <v>15</v>
      </c>
      <c r="C22" s="57" t="s">
        <v>16</v>
      </c>
      <c r="D22" s="46" t="s">
        <v>17</v>
      </c>
      <c r="E22" s="46" t="s">
        <v>18</v>
      </c>
      <c r="F22" s="46" t="s">
        <v>19</v>
      </c>
      <c r="G22" s="46" t="s">
        <v>20</v>
      </c>
      <c r="H22" s="46" t="s">
        <v>21</v>
      </c>
      <c r="I22" s="46" t="s">
        <v>22</v>
      </c>
      <c r="J22" s="46" t="s">
        <v>23</v>
      </c>
      <c r="K22" s="46" t="s">
        <v>24</v>
      </c>
      <c r="L22" s="46" t="s">
        <v>25</v>
      </c>
      <c r="M22" s="46"/>
      <c r="N22" s="46"/>
      <c r="O22" s="46" t="s">
        <v>27</v>
      </c>
      <c r="P22" s="46" t="s">
        <v>28</v>
      </c>
      <c r="Q22" s="46" t="s">
        <v>29</v>
      </c>
      <c r="R22" s="46" t="s">
        <v>30</v>
      </c>
      <c r="S22" s="46" t="s">
        <v>31</v>
      </c>
      <c r="T22" s="46" t="s">
        <v>32</v>
      </c>
      <c r="U22" s="46" t="s">
        <v>33</v>
      </c>
      <c r="V22" s="46" t="s">
        <v>34</v>
      </c>
      <c r="W22" s="46" t="s">
        <v>35</v>
      </c>
      <c r="X22" s="46" t="s">
        <v>36</v>
      </c>
      <c r="Y22" s="45" t="s">
        <v>15</v>
      </c>
      <c r="Z22" s="46" t="s">
        <v>16</v>
      </c>
      <c r="AA22" s="46" t="s">
        <v>17</v>
      </c>
      <c r="AB22" s="46" t="s">
        <v>18</v>
      </c>
      <c r="AC22" s="46"/>
      <c r="AD22" s="46"/>
      <c r="AE22" s="46"/>
      <c r="AF22" s="46" t="s">
        <v>35</v>
      </c>
      <c r="AG22" s="46" t="s">
        <v>36</v>
      </c>
      <c r="AH22" s="48" t="s">
        <v>37</v>
      </c>
      <c r="AI22" s="49">
        <v>8</v>
      </c>
      <c r="AJ22" s="48" t="s">
        <v>52</v>
      </c>
      <c r="AK22" s="52">
        <f>IF(AK2&lt;&gt;"",AVERAGE(AK2:AK21),"")</f>
        <v>5.3</v>
      </c>
      <c r="AL22" s="52">
        <f>IF(AK22&lt;&gt;"",AK22-1,"")</f>
        <v>4.3</v>
      </c>
      <c r="AM22" s="16"/>
      <c r="AN22" s="54" t="s">
        <v>39</v>
      </c>
      <c r="AO22" s="54"/>
      <c r="AQ22" s="45" t="s">
        <v>15</v>
      </c>
    </row>
    <row r="23" spans="1:43" ht="12.75" customHeight="1">
      <c r="A23" s="55" t="s">
        <v>53</v>
      </c>
      <c r="B23" s="56" t="s">
        <v>41</v>
      </c>
      <c r="C23" s="57"/>
      <c r="D23" s="46"/>
      <c r="E23" s="46"/>
      <c r="F23" s="46"/>
      <c r="G23" s="46"/>
      <c r="H23" s="46"/>
      <c r="I23" s="46"/>
      <c r="J23" s="46"/>
      <c r="K23" s="46"/>
      <c r="L23" s="57"/>
      <c r="M23" s="46"/>
      <c r="N23" s="46"/>
      <c r="O23" s="46"/>
      <c r="P23" s="46"/>
      <c r="Q23" s="46"/>
      <c r="R23" s="46"/>
      <c r="S23" s="46"/>
      <c r="T23" s="46"/>
      <c r="U23" s="46"/>
      <c r="V23" s="117"/>
      <c r="W23" s="46"/>
      <c r="X23" s="46"/>
      <c r="Y23" s="56" t="s">
        <v>41</v>
      </c>
      <c r="Z23" s="46"/>
      <c r="AA23" s="57"/>
      <c r="AB23" s="46"/>
      <c r="AC23" s="46"/>
      <c r="AD23" s="46"/>
      <c r="AE23" s="46"/>
      <c r="AF23" s="46"/>
      <c r="AG23" s="46"/>
      <c r="AH23" s="58">
        <f aca="true" t="shared" si="5" ref="AH23:AH26">IF(COUNTIF(Z23:AG23,"&gt;0")&gt;0,AVERAGE(Z23:AG23),"")</f>
        <v>0</v>
      </c>
      <c r="AI23" s="47"/>
      <c r="AM23" s="16"/>
      <c r="AN23" s="16"/>
      <c r="AO23" s="16"/>
      <c r="AQ23" s="56" t="s">
        <v>41</v>
      </c>
    </row>
    <row r="24" spans="3:41" ht="12" customHeight="1"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58">
        <f t="shared" si="5"/>
        <v>0</v>
      </c>
      <c r="AI24" s="47"/>
      <c r="AM24" s="16"/>
      <c r="AN24" s="16"/>
      <c r="AO24" s="16"/>
    </row>
    <row r="25" spans="3:41" ht="12" customHeight="1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58">
        <f t="shared" si="5"/>
        <v>0</v>
      </c>
      <c r="AI25" s="47"/>
      <c r="AM25" s="16"/>
      <c r="AN25" s="16"/>
      <c r="AO25" s="16"/>
    </row>
    <row r="26" spans="2:43" ht="12.75" customHeight="1">
      <c r="B26" s="3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63"/>
      <c r="AA26" s="63"/>
      <c r="AB26" s="63"/>
      <c r="AC26" s="63"/>
      <c r="AD26" s="63"/>
      <c r="AE26" s="63"/>
      <c r="AF26" s="63"/>
      <c r="AG26" s="63"/>
      <c r="AH26" s="58">
        <f t="shared" si="5"/>
        <v>0</v>
      </c>
      <c r="AM26" s="16"/>
      <c r="AN26" s="16"/>
      <c r="AO26" s="16"/>
      <c r="AQ26" s="31"/>
    </row>
    <row r="27" spans="1:49" ht="12.75" customHeight="1">
      <c r="A27" s="2" t="s">
        <v>0</v>
      </c>
      <c r="B27" s="3" t="s">
        <v>1</v>
      </c>
      <c r="C27" s="3" t="s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 t="s">
        <v>3</v>
      </c>
      <c r="Z27" s="4" t="s">
        <v>4</v>
      </c>
      <c r="AA27" s="4"/>
      <c r="AB27" s="4"/>
      <c r="AC27" s="4"/>
      <c r="AD27" s="4"/>
      <c r="AE27" s="4"/>
      <c r="AF27" s="4"/>
      <c r="AG27" s="4"/>
      <c r="AH27" s="64" t="s">
        <v>3</v>
      </c>
      <c r="AI27" s="4" t="s">
        <v>5</v>
      </c>
      <c r="AJ27" s="5" t="s">
        <v>51</v>
      </c>
      <c r="AK27" s="4" t="s">
        <v>9</v>
      </c>
      <c r="AL27" s="4" t="s">
        <v>10</v>
      </c>
      <c r="AM27" s="2" t="s">
        <v>11</v>
      </c>
      <c r="AN27" s="4" t="s">
        <v>12</v>
      </c>
      <c r="AO27" s="4" t="s">
        <v>13</v>
      </c>
      <c r="AP27" s="9" t="s">
        <v>0</v>
      </c>
      <c r="AQ27" s="3" t="s">
        <v>1</v>
      </c>
      <c r="AS27" s="2" t="s">
        <v>60</v>
      </c>
      <c r="AT27" s="3" t="s">
        <v>61</v>
      </c>
      <c r="AU27" s="2" t="s">
        <v>62</v>
      </c>
      <c r="AV27" s="3" t="s">
        <v>63</v>
      </c>
      <c r="AW27" s="3" t="s">
        <v>64</v>
      </c>
    </row>
    <row r="28" spans="1:49" ht="12.75" customHeight="1">
      <c r="A28" s="10">
        <v>1</v>
      </c>
      <c r="B28" s="65"/>
      <c r="C28" s="66"/>
      <c r="D28" s="67"/>
      <c r="E28" s="67"/>
      <c r="F28" s="67"/>
      <c r="G28" s="67"/>
      <c r="H28" s="68"/>
      <c r="I28" s="15"/>
      <c r="J28" s="69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0"/>
      <c r="Y28" s="12">
        <f aca="true" t="shared" si="6" ref="Y28:Y45">IF(COUNTIF(C28:X28,"&gt;0")&gt;1,(SUM(C28:X28)-MIN(C28:X28))/(COUNTIF(C28:X28,"&gt;0")-1),IF(COUNTIF(C28:X28,"&gt;0")=1,AVERAGE(C28:X28),""))</f>
        <v>0</v>
      </c>
      <c r="Z28" s="71"/>
      <c r="AA28" s="15"/>
      <c r="AB28" s="15"/>
      <c r="AC28" s="67"/>
      <c r="AD28" s="67"/>
      <c r="AE28" s="67"/>
      <c r="AF28" s="67"/>
      <c r="AG28" s="67"/>
      <c r="AH28" s="72">
        <f aca="true" t="shared" si="7" ref="AH28:AH45">IF(COUNTIF(Z28:AG28,"&gt;0")&gt;0,AVERAGE(Z28:AG28),"")</f>
        <v>0</v>
      </c>
      <c r="AI28" s="17"/>
      <c r="AJ28" s="89">
        <f aca="true" t="shared" si="8" ref="AJ28:AJ45">IF(AND(COUNTIF(C28:X28,"&gt;0")&gt;0,COUNTIF(Z28:AH28,"&gt;0")&gt;0),Y28*0.4+AH28*0.5+MIN(7,(AI28*6/maxact33+1))*0.1,"")</f>
        <v>0</v>
      </c>
      <c r="AK28" s="73">
        <f aca="true" t="shared" si="9" ref="AK28:AK45">IF(AM28&lt;&gt;"",AM28,IF(AJ28&lt;&gt;"",ROUND(AJ28,0),""))</f>
        <v>0</v>
      </c>
      <c r="AL28" s="10">
        <f aca="true" t="shared" si="10" ref="AL28:AL45">IF(AK28="","",IF(AK28&lt;=2,"niedostateczny",IF(AK28=3,"dopuszczający",IF(AK28=4,"dostateczny",IF(AK28=5,"dobry",IF(AK28=6,"bardzo dobry","celujący"))))))</f>
        <v>0</v>
      </c>
      <c r="AM28" s="17"/>
      <c r="AN28" s="17"/>
      <c r="AO28" s="70"/>
      <c r="AP28" s="17">
        <v>1</v>
      </c>
      <c r="AQ28" s="65"/>
      <c r="AS28" s="19"/>
      <c r="AT28" s="103"/>
      <c r="AU28" s="104">
        <f aca="true" t="shared" si="11" ref="AU28:AU45">AJ28</f>
        <v>0</v>
      </c>
      <c r="AV28" s="105">
        <f aca="true" t="shared" si="12" ref="AV28:AV45">IF(OR(AS28="",AT28="",AU28=""),"",4/18*AS28+6/18*AT28+8/18*AU28+0.15)</f>
        <v>0</v>
      </c>
      <c r="AW28" s="83">
        <f aca="true" t="shared" si="13" ref="AW28:AW45">IF(AV28&lt;&gt;"",ROUND(AV28,0),"")</f>
        <v>0</v>
      </c>
    </row>
    <row r="29" spans="1:49" ht="12.75" customHeight="1">
      <c r="A29" s="23">
        <v>2</v>
      </c>
      <c r="B29" s="11"/>
      <c r="C29" s="75"/>
      <c r="D29" s="47"/>
      <c r="E29" s="47"/>
      <c r="X29" s="34"/>
      <c r="Y29" s="24">
        <f t="shared" si="6"/>
        <v>0</v>
      </c>
      <c r="Z29" s="25"/>
      <c r="AA29" s="47"/>
      <c r="AB29" s="47"/>
      <c r="AC29" s="47"/>
      <c r="AD29" s="47"/>
      <c r="AE29" s="47"/>
      <c r="AF29" s="47"/>
      <c r="AG29" s="47"/>
      <c r="AH29" s="24">
        <f t="shared" si="7"/>
        <v>0</v>
      </c>
      <c r="AI29" s="125"/>
      <c r="AJ29" s="89">
        <f t="shared" si="8"/>
        <v>0</v>
      </c>
      <c r="AK29" s="21">
        <f t="shared" si="9"/>
        <v>0</v>
      </c>
      <c r="AL29" s="23">
        <f t="shared" si="10"/>
        <v>0</v>
      </c>
      <c r="AM29" s="30"/>
      <c r="AN29" s="30"/>
      <c r="AO29" s="34"/>
      <c r="AP29" s="30">
        <v>2</v>
      </c>
      <c r="AQ29" s="11"/>
      <c r="AS29" s="27"/>
      <c r="AT29" s="106"/>
      <c r="AU29" s="107">
        <f t="shared" si="11"/>
        <v>0</v>
      </c>
      <c r="AV29" s="108">
        <f t="shared" si="12"/>
        <v>0</v>
      </c>
      <c r="AW29" s="36">
        <f t="shared" si="13"/>
        <v>0</v>
      </c>
    </row>
    <row r="30" spans="1:49" ht="12.75" customHeight="1">
      <c r="A30" s="23">
        <v>3</v>
      </c>
      <c r="B30" s="11"/>
      <c r="C30" s="13"/>
      <c r="I30" s="14"/>
      <c r="K30" s="14"/>
      <c r="X30" s="34"/>
      <c r="Y30" s="24">
        <f t="shared" si="6"/>
        <v>0</v>
      </c>
      <c r="Z30" s="25"/>
      <c r="AA30" s="16"/>
      <c r="AB30" s="16"/>
      <c r="AC30" s="16"/>
      <c r="AD30" s="16"/>
      <c r="AE30" s="16"/>
      <c r="AF30" s="16"/>
      <c r="AG30" s="16"/>
      <c r="AH30" s="24">
        <f t="shared" si="7"/>
        <v>0</v>
      </c>
      <c r="AI30" s="77"/>
      <c r="AJ30" s="89">
        <f t="shared" si="8"/>
        <v>0</v>
      </c>
      <c r="AK30" s="21">
        <f t="shared" si="9"/>
        <v>0</v>
      </c>
      <c r="AL30" s="23">
        <f t="shared" si="10"/>
        <v>0</v>
      </c>
      <c r="AM30" s="30"/>
      <c r="AN30" s="30"/>
      <c r="AO30" s="34"/>
      <c r="AP30" s="30">
        <v>3</v>
      </c>
      <c r="AQ30" s="11"/>
      <c r="AS30" s="27"/>
      <c r="AT30" s="106"/>
      <c r="AU30" s="107">
        <f t="shared" si="11"/>
        <v>0</v>
      </c>
      <c r="AV30" s="108">
        <f t="shared" si="12"/>
        <v>0</v>
      </c>
      <c r="AW30" s="36">
        <f t="shared" si="13"/>
        <v>0</v>
      </c>
    </row>
    <row r="31" spans="1:49" ht="12.75" customHeight="1">
      <c r="A31" s="23">
        <v>4</v>
      </c>
      <c r="B31" s="11"/>
      <c r="C31" s="13"/>
      <c r="I31" s="14"/>
      <c r="J31" s="14"/>
      <c r="X31" s="34"/>
      <c r="Y31" s="24">
        <f t="shared" si="6"/>
        <v>0</v>
      </c>
      <c r="Z31" s="25"/>
      <c r="AA31" s="16"/>
      <c r="AB31" s="16"/>
      <c r="AC31" s="16"/>
      <c r="AD31" s="16"/>
      <c r="AE31" s="16"/>
      <c r="AF31" s="16"/>
      <c r="AG31" s="16"/>
      <c r="AH31" s="24">
        <f t="shared" si="7"/>
        <v>0</v>
      </c>
      <c r="AI31" s="125"/>
      <c r="AJ31" s="89">
        <f t="shared" si="8"/>
        <v>0</v>
      </c>
      <c r="AK31" s="21">
        <f t="shared" si="9"/>
        <v>0</v>
      </c>
      <c r="AL31" s="23">
        <f t="shared" si="10"/>
        <v>0</v>
      </c>
      <c r="AM31" s="30"/>
      <c r="AN31" s="30"/>
      <c r="AO31" s="34"/>
      <c r="AP31" s="30">
        <v>4</v>
      </c>
      <c r="AQ31" s="11"/>
      <c r="AS31" s="27"/>
      <c r="AT31" s="109"/>
      <c r="AU31" s="107">
        <f t="shared" si="11"/>
        <v>0</v>
      </c>
      <c r="AV31" s="108">
        <f t="shared" si="12"/>
        <v>0</v>
      </c>
      <c r="AW31" s="36">
        <f t="shared" si="13"/>
        <v>0</v>
      </c>
    </row>
    <row r="32" spans="1:49" ht="12.75" customHeight="1">
      <c r="A32" s="23">
        <v>5</v>
      </c>
      <c r="B32" s="11"/>
      <c r="C32" s="25"/>
      <c r="I32" s="14"/>
      <c r="X32" s="34"/>
      <c r="Y32" s="24">
        <f t="shared" si="6"/>
        <v>0</v>
      </c>
      <c r="Z32" s="25"/>
      <c r="AA32" s="16"/>
      <c r="AB32" s="16"/>
      <c r="AC32" s="16"/>
      <c r="AD32" s="16"/>
      <c r="AE32" s="16"/>
      <c r="AF32" s="16"/>
      <c r="AG32" s="16"/>
      <c r="AH32" s="24">
        <f t="shared" si="7"/>
        <v>0</v>
      </c>
      <c r="AI32" s="30"/>
      <c r="AJ32" s="89">
        <f t="shared" si="8"/>
        <v>0</v>
      </c>
      <c r="AK32" s="21">
        <f t="shared" si="9"/>
        <v>0</v>
      </c>
      <c r="AL32" s="23">
        <f t="shared" si="10"/>
        <v>0</v>
      </c>
      <c r="AM32" s="30"/>
      <c r="AN32" s="30"/>
      <c r="AO32" s="34"/>
      <c r="AP32" s="30">
        <v>5</v>
      </c>
      <c r="AQ32" s="11"/>
      <c r="AS32" s="27"/>
      <c r="AT32" s="107"/>
      <c r="AU32" s="107">
        <f t="shared" si="11"/>
        <v>0</v>
      </c>
      <c r="AV32" s="108">
        <f t="shared" si="12"/>
        <v>0</v>
      </c>
      <c r="AW32" s="36">
        <f t="shared" si="13"/>
        <v>0</v>
      </c>
    </row>
    <row r="33" spans="1:49" ht="12" customHeight="1">
      <c r="A33" s="23">
        <v>6</v>
      </c>
      <c r="B33" s="11"/>
      <c r="C33" s="13"/>
      <c r="F33" s="14"/>
      <c r="M33" s="14"/>
      <c r="X33" s="34"/>
      <c r="Y33" s="24">
        <f t="shared" si="6"/>
        <v>0</v>
      </c>
      <c r="Z33" s="25"/>
      <c r="AA33" s="16"/>
      <c r="AB33" s="16"/>
      <c r="AC33" s="16"/>
      <c r="AD33" s="16"/>
      <c r="AE33" s="16"/>
      <c r="AF33" s="16"/>
      <c r="AG33" s="16"/>
      <c r="AH33" s="24">
        <f t="shared" si="7"/>
        <v>0</v>
      </c>
      <c r="AI33" s="30"/>
      <c r="AJ33" s="89">
        <f t="shared" si="8"/>
        <v>0</v>
      </c>
      <c r="AK33" s="21">
        <f t="shared" si="9"/>
        <v>0</v>
      </c>
      <c r="AL33" s="23">
        <f t="shared" si="10"/>
        <v>0</v>
      </c>
      <c r="AM33" s="30"/>
      <c r="AN33" s="30"/>
      <c r="AO33" s="34"/>
      <c r="AP33" s="30">
        <v>6</v>
      </c>
      <c r="AQ33" s="11"/>
      <c r="AS33" s="27"/>
      <c r="AT33" s="106"/>
      <c r="AU33" s="107">
        <f t="shared" si="11"/>
        <v>0</v>
      </c>
      <c r="AV33" s="108">
        <f t="shared" si="12"/>
        <v>0</v>
      </c>
      <c r="AW33" s="36">
        <f t="shared" si="13"/>
        <v>0</v>
      </c>
    </row>
    <row r="34" spans="1:49" ht="12" customHeight="1">
      <c r="A34" s="23">
        <v>7</v>
      </c>
      <c r="B34" s="91"/>
      <c r="C34" s="25"/>
      <c r="X34" s="34"/>
      <c r="Y34" s="24">
        <f t="shared" si="6"/>
        <v>0</v>
      </c>
      <c r="Z34" s="25"/>
      <c r="AA34" s="16"/>
      <c r="AB34" s="16"/>
      <c r="AC34" s="16"/>
      <c r="AD34" s="16"/>
      <c r="AE34" s="16"/>
      <c r="AF34" s="16"/>
      <c r="AG34" s="16"/>
      <c r="AH34" s="24">
        <f t="shared" si="7"/>
        <v>0</v>
      </c>
      <c r="AI34" s="30"/>
      <c r="AJ34" s="89">
        <f t="shared" si="8"/>
        <v>0</v>
      </c>
      <c r="AK34" s="21">
        <f t="shared" si="9"/>
        <v>0</v>
      </c>
      <c r="AL34" s="23">
        <f t="shared" si="10"/>
        <v>0</v>
      </c>
      <c r="AM34" s="30"/>
      <c r="AN34" s="30"/>
      <c r="AO34" s="34"/>
      <c r="AP34" s="30">
        <v>7</v>
      </c>
      <c r="AQ34" s="11"/>
      <c r="AS34" s="27"/>
      <c r="AT34" s="106"/>
      <c r="AU34" s="107">
        <f t="shared" si="11"/>
        <v>0</v>
      </c>
      <c r="AV34" s="108">
        <f t="shared" si="12"/>
        <v>0</v>
      </c>
      <c r="AW34" s="36">
        <f t="shared" si="13"/>
        <v>0</v>
      </c>
    </row>
    <row r="35" spans="1:49" ht="12" customHeight="1">
      <c r="A35" s="23">
        <v>8</v>
      </c>
      <c r="B35" s="91"/>
      <c r="C35" s="25"/>
      <c r="F35" s="31"/>
      <c r="X35" s="34"/>
      <c r="Y35" s="24">
        <f t="shared" si="6"/>
        <v>0</v>
      </c>
      <c r="Z35" s="25"/>
      <c r="AA35" s="16"/>
      <c r="AB35" s="16"/>
      <c r="AC35" s="16"/>
      <c r="AD35" s="16"/>
      <c r="AE35" s="16"/>
      <c r="AF35" s="16"/>
      <c r="AG35" s="16"/>
      <c r="AH35" s="24">
        <f t="shared" si="7"/>
        <v>0</v>
      </c>
      <c r="AI35" s="30"/>
      <c r="AJ35" s="89">
        <f t="shared" si="8"/>
        <v>0</v>
      </c>
      <c r="AK35" s="21">
        <f t="shared" si="9"/>
        <v>0</v>
      </c>
      <c r="AL35" s="23">
        <f t="shared" si="10"/>
        <v>0</v>
      </c>
      <c r="AM35" s="30"/>
      <c r="AN35" s="30"/>
      <c r="AO35" s="34"/>
      <c r="AP35" s="30">
        <v>8</v>
      </c>
      <c r="AQ35" s="11"/>
      <c r="AS35" s="27"/>
      <c r="AT35" s="109"/>
      <c r="AU35" s="107">
        <f t="shared" si="11"/>
        <v>0</v>
      </c>
      <c r="AV35" s="108">
        <f t="shared" si="12"/>
        <v>0</v>
      </c>
      <c r="AW35" s="36">
        <f t="shared" si="13"/>
        <v>0</v>
      </c>
    </row>
    <row r="36" spans="1:49" ht="12" customHeight="1">
      <c r="A36" s="23">
        <v>9</v>
      </c>
      <c r="B36" s="91"/>
      <c r="C36" s="25"/>
      <c r="R36" s="79"/>
      <c r="X36" s="34"/>
      <c r="Y36" s="24">
        <f t="shared" si="6"/>
        <v>0</v>
      </c>
      <c r="Z36" s="25"/>
      <c r="AA36" s="16"/>
      <c r="AB36" s="16"/>
      <c r="AC36" s="16"/>
      <c r="AD36" s="16"/>
      <c r="AE36" s="16"/>
      <c r="AF36" s="16"/>
      <c r="AG36" s="16"/>
      <c r="AH36" s="24">
        <f t="shared" si="7"/>
        <v>0</v>
      </c>
      <c r="AI36" s="30"/>
      <c r="AJ36" s="89">
        <f t="shared" si="8"/>
        <v>0</v>
      </c>
      <c r="AK36" s="21">
        <f t="shared" si="9"/>
        <v>0</v>
      </c>
      <c r="AL36" s="23">
        <f t="shared" si="10"/>
        <v>0</v>
      </c>
      <c r="AM36" s="30"/>
      <c r="AN36" s="30"/>
      <c r="AO36" s="34"/>
      <c r="AP36" s="30">
        <v>9</v>
      </c>
      <c r="AQ36" s="11"/>
      <c r="AS36" s="107"/>
      <c r="AT36" s="107"/>
      <c r="AU36" s="107">
        <f t="shared" si="11"/>
        <v>0</v>
      </c>
      <c r="AV36" s="108">
        <f t="shared" si="12"/>
        <v>0</v>
      </c>
      <c r="AW36" s="36">
        <f t="shared" si="13"/>
        <v>0</v>
      </c>
    </row>
    <row r="37" spans="1:49" ht="12" customHeight="1">
      <c r="A37" s="23">
        <v>10</v>
      </c>
      <c r="B37" s="91"/>
      <c r="C37" s="25"/>
      <c r="X37" s="34"/>
      <c r="Y37" s="24">
        <f t="shared" si="6"/>
        <v>0</v>
      </c>
      <c r="Z37" s="25"/>
      <c r="AA37" s="16"/>
      <c r="AB37" s="16"/>
      <c r="AC37" s="16"/>
      <c r="AD37" s="16"/>
      <c r="AE37" s="16"/>
      <c r="AF37" s="16"/>
      <c r="AG37" s="16"/>
      <c r="AH37" s="24">
        <f t="shared" si="7"/>
        <v>0</v>
      </c>
      <c r="AI37" s="30"/>
      <c r="AJ37" s="89">
        <f t="shared" si="8"/>
        <v>0</v>
      </c>
      <c r="AK37" s="21">
        <f t="shared" si="9"/>
        <v>0</v>
      </c>
      <c r="AL37" s="23">
        <f t="shared" si="10"/>
        <v>0</v>
      </c>
      <c r="AM37" s="30"/>
      <c r="AN37" s="30"/>
      <c r="AO37" s="34"/>
      <c r="AP37" s="30">
        <v>10</v>
      </c>
      <c r="AQ37" s="11"/>
      <c r="AS37" s="107"/>
      <c r="AT37" s="106"/>
      <c r="AU37" s="107">
        <f t="shared" si="11"/>
        <v>0</v>
      </c>
      <c r="AV37" s="108">
        <f t="shared" si="12"/>
        <v>0</v>
      </c>
      <c r="AW37" s="36">
        <f t="shared" si="13"/>
        <v>0</v>
      </c>
    </row>
    <row r="38" spans="1:49" ht="12" customHeight="1">
      <c r="A38" s="23">
        <v>11</v>
      </c>
      <c r="B38" s="11"/>
      <c r="C38" s="25"/>
      <c r="F38" s="31"/>
      <c r="X38" s="34"/>
      <c r="Y38" s="24">
        <f t="shared" si="6"/>
        <v>0</v>
      </c>
      <c r="Z38" s="25"/>
      <c r="AA38" s="16"/>
      <c r="AB38" s="16"/>
      <c r="AC38" s="16"/>
      <c r="AD38" s="16"/>
      <c r="AE38" s="16"/>
      <c r="AF38" s="16"/>
      <c r="AG38" s="16"/>
      <c r="AH38" s="24">
        <f t="shared" si="7"/>
        <v>0</v>
      </c>
      <c r="AI38" s="30"/>
      <c r="AJ38" s="89">
        <f t="shared" si="8"/>
        <v>0</v>
      </c>
      <c r="AK38" s="21">
        <f t="shared" si="9"/>
        <v>0</v>
      </c>
      <c r="AL38" s="23">
        <f t="shared" si="10"/>
        <v>0</v>
      </c>
      <c r="AM38" s="30"/>
      <c r="AN38" s="30"/>
      <c r="AO38" s="34"/>
      <c r="AP38" s="30">
        <v>11</v>
      </c>
      <c r="AQ38" s="11"/>
      <c r="AS38" s="107"/>
      <c r="AT38" s="106"/>
      <c r="AU38" s="107">
        <f t="shared" si="11"/>
        <v>0</v>
      </c>
      <c r="AV38" s="108">
        <f t="shared" si="12"/>
        <v>0</v>
      </c>
      <c r="AW38" s="36">
        <f t="shared" si="13"/>
        <v>0</v>
      </c>
    </row>
    <row r="39" spans="1:49" ht="12" customHeight="1">
      <c r="A39" s="23">
        <v>12</v>
      </c>
      <c r="B39" s="11"/>
      <c r="C39" s="25"/>
      <c r="F39" s="14"/>
      <c r="G39" s="14"/>
      <c r="X39" s="34"/>
      <c r="Y39" s="24">
        <f t="shared" si="6"/>
        <v>0</v>
      </c>
      <c r="Z39" s="25"/>
      <c r="AA39" s="16"/>
      <c r="AB39" s="16"/>
      <c r="AC39" s="16"/>
      <c r="AD39" s="16"/>
      <c r="AE39" s="16"/>
      <c r="AF39" s="16"/>
      <c r="AG39" s="16"/>
      <c r="AH39" s="24">
        <f t="shared" si="7"/>
        <v>0</v>
      </c>
      <c r="AI39" s="30"/>
      <c r="AJ39" s="89">
        <f t="shared" si="8"/>
        <v>0</v>
      </c>
      <c r="AK39" s="21">
        <f t="shared" si="9"/>
        <v>0</v>
      </c>
      <c r="AL39" s="23">
        <f t="shared" si="10"/>
        <v>0</v>
      </c>
      <c r="AM39" s="30"/>
      <c r="AN39" s="30"/>
      <c r="AO39" s="34"/>
      <c r="AP39" s="30">
        <v>12</v>
      </c>
      <c r="AQ39" s="11"/>
      <c r="AS39" s="107"/>
      <c r="AT39" s="106"/>
      <c r="AU39" s="107">
        <f t="shared" si="11"/>
        <v>0</v>
      </c>
      <c r="AV39" s="108">
        <f t="shared" si="12"/>
        <v>0</v>
      </c>
      <c r="AW39" s="36">
        <f t="shared" si="13"/>
        <v>0</v>
      </c>
    </row>
    <row r="40" spans="1:49" ht="12" customHeight="1">
      <c r="A40" s="23">
        <v>13</v>
      </c>
      <c r="B40" s="11"/>
      <c r="C40" s="25"/>
      <c r="F40" s="14"/>
      <c r="G40" s="14"/>
      <c r="X40" s="34"/>
      <c r="Y40" s="24">
        <f t="shared" si="6"/>
        <v>0</v>
      </c>
      <c r="Z40" s="25"/>
      <c r="AA40" s="16"/>
      <c r="AB40" s="16"/>
      <c r="AC40" s="16"/>
      <c r="AD40" s="16"/>
      <c r="AE40" s="16"/>
      <c r="AF40" s="16"/>
      <c r="AG40" s="16"/>
      <c r="AH40" s="24">
        <f t="shared" si="7"/>
        <v>0</v>
      </c>
      <c r="AI40" s="30"/>
      <c r="AJ40" s="89">
        <f t="shared" si="8"/>
        <v>0</v>
      </c>
      <c r="AK40" s="21">
        <f t="shared" si="9"/>
        <v>0</v>
      </c>
      <c r="AL40" s="23">
        <f t="shared" si="10"/>
        <v>0</v>
      </c>
      <c r="AM40" s="30"/>
      <c r="AN40" s="30"/>
      <c r="AO40" s="34"/>
      <c r="AP40" s="30">
        <v>13</v>
      </c>
      <c r="AQ40" s="11"/>
      <c r="AS40" s="107"/>
      <c r="AT40" s="106"/>
      <c r="AU40" s="107">
        <f t="shared" si="11"/>
        <v>0</v>
      </c>
      <c r="AV40" s="108">
        <f t="shared" si="12"/>
        <v>0</v>
      </c>
      <c r="AW40" s="36">
        <f t="shared" si="13"/>
        <v>0</v>
      </c>
    </row>
    <row r="41" spans="1:49" ht="12" customHeight="1">
      <c r="A41" s="23">
        <v>14</v>
      </c>
      <c r="B41" s="11"/>
      <c r="C41" s="25"/>
      <c r="X41" s="34"/>
      <c r="Y41" s="24">
        <f t="shared" si="6"/>
        <v>0</v>
      </c>
      <c r="Z41" s="25"/>
      <c r="AA41" s="16"/>
      <c r="AB41" s="16"/>
      <c r="AC41" s="16"/>
      <c r="AD41" s="16"/>
      <c r="AE41" s="16"/>
      <c r="AF41" s="16"/>
      <c r="AG41" s="16"/>
      <c r="AH41" s="24">
        <f t="shared" si="7"/>
        <v>0</v>
      </c>
      <c r="AI41" s="30"/>
      <c r="AJ41" s="89">
        <f t="shared" si="8"/>
        <v>0</v>
      </c>
      <c r="AK41" s="21">
        <f t="shared" si="9"/>
        <v>0</v>
      </c>
      <c r="AL41" s="23">
        <f t="shared" si="10"/>
        <v>0</v>
      </c>
      <c r="AM41" s="30"/>
      <c r="AN41" s="30"/>
      <c r="AO41" s="34"/>
      <c r="AP41" s="30">
        <v>14</v>
      </c>
      <c r="AQ41" s="11"/>
      <c r="AS41" s="107"/>
      <c r="AT41" s="106"/>
      <c r="AU41" s="107">
        <f t="shared" si="11"/>
        <v>0</v>
      </c>
      <c r="AV41" s="108">
        <f t="shared" si="12"/>
        <v>0</v>
      </c>
      <c r="AW41" s="36">
        <f t="shared" si="13"/>
        <v>0</v>
      </c>
    </row>
    <row r="42" spans="1:49" ht="12" customHeight="1">
      <c r="A42" s="23">
        <v>15</v>
      </c>
      <c r="B42" s="30"/>
      <c r="C42" s="25"/>
      <c r="X42" s="34"/>
      <c r="Y42" s="24">
        <f t="shared" si="6"/>
        <v>0</v>
      </c>
      <c r="Z42" s="25"/>
      <c r="AA42" s="16"/>
      <c r="AB42" s="16"/>
      <c r="AC42" s="16"/>
      <c r="AD42" s="16"/>
      <c r="AE42" s="16"/>
      <c r="AF42" s="16"/>
      <c r="AG42" s="16"/>
      <c r="AH42" s="24">
        <f t="shared" si="7"/>
        <v>0</v>
      </c>
      <c r="AI42" s="30"/>
      <c r="AJ42" s="89">
        <f t="shared" si="8"/>
        <v>0</v>
      </c>
      <c r="AK42" s="21">
        <f t="shared" si="9"/>
        <v>0</v>
      </c>
      <c r="AL42" s="23">
        <f t="shared" si="10"/>
        <v>0</v>
      </c>
      <c r="AM42" s="30"/>
      <c r="AN42" s="30"/>
      <c r="AO42" s="34"/>
      <c r="AP42" s="30">
        <v>15</v>
      </c>
      <c r="AQ42" s="30"/>
      <c r="AS42" s="107"/>
      <c r="AT42" s="106"/>
      <c r="AU42" s="107">
        <f t="shared" si="11"/>
        <v>0</v>
      </c>
      <c r="AV42" s="108">
        <f t="shared" si="12"/>
        <v>0</v>
      </c>
      <c r="AW42" s="36">
        <f t="shared" si="13"/>
        <v>0</v>
      </c>
    </row>
    <row r="43" spans="1:49" ht="12" customHeight="1">
      <c r="A43" s="23">
        <v>16</v>
      </c>
      <c r="B43" s="30"/>
      <c r="C43" s="25"/>
      <c r="F43" s="14"/>
      <c r="X43" s="34"/>
      <c r="Y43" s="24">
        <f t="shared" si="6"/>
        <v>0</v>
      </c>
      <c r="Z43" s="25"/>
      <c r="AA43" s="16"/>
      <c r="AB43" s="16"/>
      <c r="AC43" s="16"/>
      <c r="AD43" s="16"/>
      <c r="AE43" s="16"/>
      <c r="AF43" s="16"/>
      <c r="AG43" s="16"/>
      <c r="AH43" s="24">
        <f t="shared" si="7"/>
        <v>0</v>
      </c>
      <c r="AI43" s="30"/>
      <c r="AJ43" s="89">
        <f t="shared" si="8"/>
        <v>0</v>
      </c>
      <c r="AK43" s="21">
        <f t="shared" si="9"/>
        <v>0</v>
      </c>
      <c r="AL43" s="23">
        <f t="shared" si="10"/>
        <v>0</v>
      </c>
      <c r="AM43" s="30"/>
      <c r="AN43" s="30"/>
      <c r="AO43" s="34"/>
      <c r="AP43" s="30">
        <v>16</v>
      </c>
      <c r="AQ43" s="30"/>
      <c r="AS43" s="107"/>
      <c r="AT43" s="106"/>
      <c r="AU43" s="107">
        <f t="shared" si="11"/>
        <v>0</v>
      </c>
      <c r="AV43" s="108">
        <f t="shared" si="12"/>
        <v>0</v>
      </c>
      <c r="AW43" s="36">
        <f t="shared" si="13"/>
        <v>0</v>
      </c>
    </row>
    <row r="44" spans="1:49" ht="12" customHeight="1">
      <c r="A44" s="23">
        <v>17</v>
      </c>
      <c r="B44" s="30"/>
      <c r="C44" s="25"/>
      <c r="X44" s="34"/>
      <c r="Y44" s="24">
        <f t="shared" si="6"/>
        <v>0</v>
      </c>
      <c r="Z44" s="25"/>
      <c r="AA44" s="16"/>
      <c r="AB44" s="16"/>
      <c r="AC44" s="16"/>
      <c r="AD44" s="16"/>
      <c r="AE44" s="16"/>
      <c r="AF44" s="16"/>
      <c r="AG44" s="16"/>
      <c r="AH44" s="24">
        <f t="shared" si="7"/>
        <v>0</v>
      </c>
      <c r="AI44" s="30"/>
      <c r="AJ44" s="89">
        <f t="shared" si="8"/>
        <v>0</v>
      </c>
      <c r="AK44" s="21">
        <f t="shared" si="9"/>
        <v>0</v>
      </c>
      <c r="AL44" s="23">
        <f t="shared" si="10"/>
        <v>0</v>
      </c>
      <c r="AM44" s="30"/>
      <c r="AN44" s="30"/>
      <c r="AO44" s="34"/>
      <c r="AP44" s="30">
        <v>17</v>
      </c>
      <c r="AQ44" s="30"/>
      <c r="AS44" s="107"/>
      <c r="AT44" s="106"/>
      <c r="AU44" s="107">
        <f t="shared" si="11"/>
        <v>0</v>
      </c>
      <c r="AV44" s="108">
        <f t="shared" si="12"/>
        <v>0</v>
      </c>
      <c r="AW44" s="36">
        <f t="shared" si="13"/>
        <v>0</v>
      </c>
    </row>
    <row r="45" spans="1:49" ht="12" customHeight="1">
      <c r="A45" s="80">
        <v>18</v>
      </c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1"/>
      <c r="Y45" s="81">
        <f t="shared" si="6"/>
        <v>0</v>
      </c>
      <c r="Z45" s="39"/>
      <c r="AA45" s="40"/>
      <c r="AB45" s="40"/>
      <c r="AC45" s="40"/>
      <c r="AD45" s="40"/>
      <c r="AE45" s="40"/>
      <c r="AF45" s="40"/>
      <c r="AG45" s="40"/>
      <c r="AH45" s="81">
        <f t="shared" si="7"/>
        <v>0</v>
      </c>
      <c r="AI45" s="38"/>
      <c r="AJ45" s="89">
        <f t="shared" si="8"/>
        <v>0</v>
      </c>
      <c r="AK45" s="55">
        <f t="shared" si="9"/>
        <v>0</v>
      </c>
      <c r="AL45" s="80">
        <f t="shared" si="10"/>
        <v>0</v>
      </c>
      <c r="AM45" s="38"/>
      <c r="AN45" s="38"/>
      <c r="AO45" s="41"/>
      <c r="AP45" s="38">
        <v>18</v>
      </c>
      <c r="AQ45" s="38"/>
      <c r="AS45" s="112"/>
      <c r="AT45" s="113"/>
      <c r="AU45" s="112">
        <f t="shared" si="11"/>
        <v>0</v>
      </c>
      <c r="AV45" s="114">
        <f t="shared" si="12"/>
        <v>0</v>
      </c>
      <c r="AW45" s="115">
        <f t="shared" si="13"/>
        <v>0</v>
      </c>
    </row>
    <row r="46" spans="1:48" ht="12" customHeight="1">
      <c r="A46" s="83" t="s">
        <v>47</v>
      </c>
      <c r="B46" s="45" t="s">
        <v>15</v>
      </c>
      <c r="C46" s="46" t="s">
        <v>16</v>
      </c>
      <c r="D46" s="46" t="s">
        <v>17</v>
      </c>
      <c r="E46" s="46" t="s">
        <v>18</v>
      </c>
      <c r="F46" s="46" t="s">
        <v>19</v>
      </c>
      <c r="G46" s="46" t="s">
        <v>20</v>
      </c>
      <c r="H46" s="46" t="s">
        <v>21</v>
      </c>
      <c r="I46" s="46" t="s">
        <v>22</v>
      </c>
      <c r="J46" s="46" t="s">
        <v>23</v>
      </c>
      <c r="K46" s="46" t="s">
        <v>24</v>
      </c>
      <c r="L46" s="46" t="s">
        <v>25</v>
      </c>
      <c r="M46" s="46"/>
      <c r="N46" s="46"/>
      <c r="O46" s="46"/>
      <c r="P46" s="46"/>
      <c r="Q46" s="46"/>
      <c r="R46" s="46"/>
      <c r="S46" s="46" t="s">
        <v>31</v>
      </c>
      <c r="T46" s="46" t="s">
        <v>32</v>
      </c>
      <c r="U46" s="46" t="s">
        <v>33</v>
      </c>
      <c r="V46" s="46" t="s">
        <v>34</v>
      </c>
      <c r="W46" s="46" t="s">
        <v>35</v>
      </c>
      <c r="X46" s="46" t="s">
        <v>36</v>
      </c>
      <c r="Y46" s="45" t="s">
        <v>15</v>
      </c>
      <c r="Z46" s="47" t="s">
        <v>16</v>
      </c>
      <c r="AA46" s="47" t="s">
        <v>17</v>
      </c>
      <c r="AB46" s="47" t="s">
        <v>18</v>
      </c>
      <c r="AC46" s="47"/>
      <c r="AD46" s="47"/>
      <c r="AE46" s="47"/>
      <c r="AF46" s="47"/>
      <c r="AG46" s="47"/>
      <c r="AH46" s="48" t="s">
        <v>37</v>
      </c>
      <c r="AI46" s="49">
        <v>17</v>
      </c>
      <c r="AJ46" s="48" t="s">
        <v>52</v>
      </c>
      <c r="AK46" s="52">
        <f>IF(AK28&lt;&gt;"",AVERAGE(AK27:AK45),"")</f>
        <v>0</v>
      </c>
      <c r="AL46" s="52">
        <f>IF(AK46&lt;&gt;"",AK46-1,"")</f>
        <v>0</v>
      </c>
      <c r="AM46" s="16"/>
      <c r="AN46" s="54" t="s">
        <v>39</v>
      </c>
      <c r="AO46" s="54"/>
      <c r="AQ46" s="45" t="s">
        <v>15</v>
      </c>
      <c r="AS46" s="84"/>
      <c r="AT46" s="32"/>
      <c r="AU46" s="84"/>
      <c r="AV46" s="116"/>
    </row>
    <row r="47" spans="1:48" ht="12.75" customHeight="1">
      <c r="A47" s="55" t="s">
        <v>53</v>
      </c>
      <c r="B47" s="56" t="s">
        <v>41</v>
      </c>
      <c r="C47" s="57"/>
      <c r="D47" s="46"/>
      <c r="E47" s="46"/>
      <c r="F47" s="57"/>
      <c r="G47" s="46"/>
      <c r="H47" s="46"/>
      <c r="I47" s="46"/>
      <c r="J47" s="57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56" t="s">
        <v>41</v>
      </c>
      <c r="Z47" s="46"/>
      <c r="AA47" s="46"/>
      <c r="AB47" s="46"/>
      <c r="AC47" s="46"/>
      <c r="AD47" s="46"/>
      <c r="AE47" s="46"/>
      <c r="AF47" s="46"/>
      <c r="AG47" s="46"/>
      <c r="AI47" s="47"/>
      <c r="AM47" s="16"/>
      <c r="AN47" s="16"/>
      <c r="AO47" s="16"/>
      <c r="AQ47" s="56" t="s">
        <v>41</v>
      </c>
      <c r="AS47" s="118"/>
      <c r="AT47" s="119"/>
      <c r="AU47" s="120"/>
      <c r="AV47" s="121"/>
    </row>
    <row r="48" ht="12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C1:X1"/>
    <mergeCell ref="Z1:AG1"/>
    <mergeCell ref="AN22:AO22"/>
    <mergeCell ref="C27:X27"/>
    <mergeCell ref="Z27:AG27"/>
    <mergeCell ref="AN46:AO46"/>
  </mergeCells>
  <printOptions headings="1"/>
  <pageMargins left="0.7479166666666667" right="0.7479166666666667" top="1.9104166666666667" bottom="1.9104166666666667" header="0.9840277777777777" footer="0.9840277777777777"/>
  <pageSetup firstPageNumber="1" useFirstPageNumber="1" horizontalDpi="300" verticalDpi="300" orientation="portrait" pageOrder="overThenDown" paperSize="9"/>
  <headerFooter alignWithMargins="0">
    <oddHeader xml:space="preserve">&amp;L&amp;A </oddHeader>
    <oddFooter xml:space="preserve">&amp;L&amp;A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Nieznany</dc:creator>
  <cp:keywords/>
  <dc:description/>
  <cp:lastModifiedBy/>
  <dcterms:created xsi:type="dcterms:W3CDTF">2014-09-19T05:46:17Z</dcterms:created>
  <dcterms:modified xsi:type="dcterms:W3CDTF">2021-06-18T12:40:57Z</dcterms:modified>
  <cp:category/>
  <cp:version/>
  <cp:contentType/>
  <cp:contentStatus/>
  <cp:revision>1295</cp:revision>
</cp:coreProperties>
</file>